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peter.corley\AppData\Roaming\OpenText\OTEdit\EC_PouMataaho\c10315998\"/>
    </mc:Choice>
  </mc:AlternateContent>
  <xr:revisionPtr revIDLastSave="0" documentId="13_ncr:1_{FA9EC8B1-3A36-48EA-B6A3-92075F3A647C}" xr6:coauthVersionLast="47" xr6:coauthVersionMax="47" xr10:uidLastSave="{00000000-0000-0000-0000-000000000000}"/>
  <bookViews>
    <workbookView xWindow="-110" yWindow="-110" windowWidth="19420" windowHeight="10420" activeTab="1" xr2:uid="{00000000-000D-0000-FFFF-FFFF00000000}"/>
  </bookViews>
  <sheets>
    <sheet name="Guidance for agencies" sheetId="5" r:id="rId1"/>
    <sheet name="Summary and sign-off CE" sheetId="13" r:id="rId2"/>
    <sheet name="Travel" sheetId="1" r:id="rId3"/>
    <sheet name="Hospitality" sheetId="2" r:id="rId4"/>
    <sheet name="All other expenses" sheetId="3" r:id="rId5"/>
    <sheet name="Gifts and benefits" sheetId="4" r:id="rId6"/>
    <sheet name="Summary and sign-off Kaihautu" sheetId="14" r:id="rId7"/>
    <sheet name="Travel - Kaihautu" sheetId="15" r:id="rId8"/>
    <sheet name="Hospitality - Kaihautu" sheetId="16" r:id="rId9"/>
    <sheet name="All other expenses - Kaihautu" sheetId="17" r:id="rId10"/>
    <sheet name="Gifts and benefits - Kaihautu" sheetId="18" r:id="rId11"/>
  </sheets>
  <definedNames>
    <definedName name="_xlnm.Print_Area" localSheetId="4">'All other expenses'!$A$1:$E$31</definedName>
    <definedName name="_xlnm.Print_Area" localSheetId="9">'All other expenses - Kaihautu'!$A$1:$E$31</definedName>
    <definedName name="_xlnm.Print_Area" localSheetId="5">'Gifts and benefits'!$A$1:$F$30</definedName>
    <definedName name="_xlnm.Print_Area" localSheetId="10">'Gifts and benefits - Kaihautu'!$A$1:$F$27</definedName>
    <definedName name="_xlnm.Print_Area" localSheetId="0">'Guidance for agencies'!$A$1:$A$58</definedName>
    <definedName name="_xlnm.Print_Area" localSheetId="3">Hospitality!$A$1:$E$26</definedName>
    <definedName name="_xlnm.Print_Area" localSheetId="8">'Hospitality - Kaihautu'!$A$1:$E$32</definedName>
    <definedName name="_xlnm.Print_Area" localSheetId="1">'Summary and sign-off CE'!$A$1:$F$23</definedName>
    <definedName name="_xlnm.Print_Area" localSheetId="6">'Summary and sign-off Kaihautu'!$A$1:$F$23</definedName>
    <definedName name="_xlnm.Print_Area" localSheetId="2">Travel!$A$1:$E$70</definedName>
    <definedName name="_xlnm.Print_Area" localSheetId="7">'Travel - Kaihautu'!$A$1:$E$71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 i="18" l="1"/>
  <c r="F13" i="14" s="1"/>
  <c r="C17" i="18"/>
  <c r="C16" i="18" s="1"/>
  <c r="F11" i="14" s="1"/>
  <c r="D16" i="18"/>
  <c r="B5" i="18"/>
  <c r="B4" i="18"/>
  <c r="B3" i="18"/>
  <c r="B2" i="18"/>
  <c r="C25" i="17"/>
  <c r="B25" i="17"/>
  <c r="B13" i="14" s="1"/>
  <c r="B5" i="17"/>
  <c r="B4" i="17"/>
  <c r="B3" i="17"/>
  <c r="B2" i="17"/>
  <c r="C25" i="16"/>
  <c r="B25" i="16"/>
  <c r="B12" i="14" s="1"/>
  <c r="B5" i="16"/>
  <c r="B4" i="16"/>
  <c r="B3" i="16"/>
  <c r="B2" i="16"/>
  <c r="C60" i="15"/>
  <c r="B60" i="15"/>
  <c r="B17" i="14" s="1"/>
  <c r="C38" i="15"/>
  <c r="B38" i="15"/>
  <c r="B16" i="14" s="1"/>
  <c r="C22" i="15"/>
  <c r="B22" i="15"/>
  <c r="B15" i="14" s="1"/>
  <c r="B5" i="15"/>
  <c r="B4" i="15"/>
  <c r="B3" i="15"/>
  <c r="B2" i="15"/>
  <c r="E60" i="14"/>
  <c r="C60" i="14"/>
  <c r="B60" i="14"/>
  <c r="F60" i="14" s="1"/>
  <c r="E16" i="18" s="1"/>
  <c r="D59" i="14"/>
  <c r="B59" i="14"/>
  <c r="F59" i="14" s="1"/>
  <c r="D25" i="17" s="1"/>
  <c r="D58" i="14"/>
  <c r="B58" i="14"/>
  <c r="D57" i="14"/>
  <c r="B57" i="14"/>
  <c r="D56" i="14"/>
  <c r="B56" i="14"/>
  <c r="D55" i="14"/>
  <c r="B55" i="14"/>
  <c r="C13" i="14"/>
  <c r="C12" i="14"/>
  <c r="C11" i="14"/>
  <c r="C17" i="14" s="1"/>
  <c r="B6" i="14"/>
  <c r="F58" i="14" l="1"/>
  <c r="D25" i="16" s="1"/>
  <c r="F12" i="14"/>
  <c r="F57" i="14"/>
  <c r="D60" i="15" s="1"/>
  <c r="B62" i="15"/>
  <c r="B11" i="14"/>
  <c r="F56" i="14"/>
  <c r="D38" i="15" s="1"/>
  <c r="F55" i="14"/>
  <c r="D22" i="15" s="1"/>
  <c r="C16" i="14"/>
  <c r="C15" i="14"/>
  <c r="D19" i="4"/>
  <c r="C25" i="3"/>
  <c r="C19" i="2"/>
  <c r="C42" i="1"/>
  <c r="C59" i="1"/>
  <c r="C22" i="1"/>
  <c r="B6" i="13" l="1"/>
  <c r="E60" i="13"/>
  <c r="C60" i="13"/>
  <c r="C21" i="4"/>
  <c r="C20" i="4"/>
  <c r="B60" i="13" l="1"/>
  <c r="B59" i="13"/>
  <c r="D59" i="13"/>
  <c r="B58" i="13"/>
  <c r="D58" i="13"/>
  <c r="D57" i="13"/>
  <c r="B57" i="13"/>
  <c r="D56" i="13"/>
  <c r="B56" i="13"/>
  <c r="D55" i="13"/>
  <c r="B55" i="13"/>
  <c r="B2" i="4"/>
  <c r="B3" i="4"/>
  <c r="B2" i="3"/>
  <c r="B3" i="3"/>
  <c r="B2" i="2"/>
  <c r="B3" i="2"/>
  <c r="B2" i="1"/>
  <c r="B3" i="1"/>
  <c r="F58" i="13" l="1"/>
  <c r="D19" i="2" s="1"/>
  <c r="F60" i="13"/>
  <c r="E19" i="4" s="1"/>
  <c r="F59" i="13"/>
  <c r="D25" i="3" s="1"/>
  <c r="F57" i="13"/>
  <c r="D59" i="1" s="1"/>
  <c r="F56" i="13"/>
  <c r="D42" i="1" s="1"/>
  <c r="F55" i="13"/>
  <c r="D22" i="1" s="1"/>
  <c r="C13" i="13"/>
  <c r="C12" i="13"/>
  <c r="C11" i="13"/>
  <c r="C16" i="13" l="1"/>
  <c r="C17" i="13"/>
  <c r="B5" i="4" l="1"/>
  <c r="B4" i="4"/>
  <c r="B5" i="3"/>
  <c r="B4" i="3"/>
  <c r="B5" i="2"/>
  <c r="B4" i="2"/>
  <c r="B5" i="1"/>
  <c r="B4" i="1"/>
  <c r="C15" i="13" l="1"/>
  <c r="F12" i="13" l="1"/>
  <c r="C19" i="4"/>
  <c r="F11" i="13" s="1"/>
  <c r="F13" i="13" l="1"/>
  <c r="B59" i="1"/>
  <c r="B17" i="13" s="1"/>
  <c r="B42" i="1"/>
  <c r="B16" i="13" s="1"/>
  <c r="B22" i="1"/>
  <c r="B15" i="13" s="1"/>
  <c r="B25" i="3" l="1"/>
  <c r="B13" i="13" s="1"/>
  <c r="B19" i="2"/>
  <c r="B12" i="13" s="1"/>
  <c r="B11" i="13" l="1"/>
  <c r="B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7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700-000002000000}">
      <text>
        <r>
          <rPr>
            <sz val="9"/>
            <color indexed="81"/>
            <rFont val="Tahoma"/>
            <family val="2"/>
          </rPr>
          <t xml:space="preserve">
Insert additional rows as needed:
- 'right click' on a row number (left of screen)
- select 'Insert' (this will insert a row above it)
</t>
        </r>
      </text>
    </comment>
    <comment ref="A41" authorId="0" shapeId="0" xr:uid="{00000000-0006-0000-07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8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9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A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<sst xmlns="http://schemas.openxmlformats.org/spreadsheetml/2006/main" count="615" uniqueCount="220">
  <si>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</si>
  <si>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</si>
  <si>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</si>
  <si>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</si>
  <si>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</si>
  <si>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</si>
  <si>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</si>
  <si>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</si>
  <si>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</si>
  <si>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</si>
  <si>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</si>
  <si>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</si>
  <si>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</si>
  <si>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</si>
  <si>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</si>
  <si>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</si>
  <si>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</si>
  <si>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</si>
  <si>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</si>
  <si>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</si>
  <si>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</si>
  <si>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</si>
  <si>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</si>
  <si>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</si>
  <si>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</si>
  <si>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</si>
  <si>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</si>
  <si>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</si>
  <si>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</si>
  <si>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</si>
  <si>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</si>
  <si>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</si>
  <si>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</si>
  <si>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</si>
  <si>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</si>
  <si>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</si>
  <si>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</si>
  <si>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</si>
  <si>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</si>
  <si>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</si>
  <si>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</si>
  <si>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</si>
  <si>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</si>
  <si>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</si>
  <si>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</si>
  <si>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</si>
  <si>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</si>
  <si>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</si>
  <si>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</si>
  <si>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</si>
  <si>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</si>
  <si>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</si>
  <si>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</si>
  <si>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</si>
  <si>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</si>
  <si>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</si>
  <si>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</si>
  <si>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</si>
  <si>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</si>
  <si>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</si>
  <si>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</si>
  <si>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</si>
  <si>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</si>
  <si>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</si>
  <si>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</si>
  <si>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</si>
  <si>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</si>
  <si>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</si>
  <si>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</si>
  <si>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</si>
  <si>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</si>
  <si>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</si>
  <si>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</si>
  <si>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</si>
  <si>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</si>
  <si>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</si>
  <si>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</si>
  <si>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</si>
  <si>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</si>
  <si>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</si>
  <si>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</si>
  <si>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</si>
  <si>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</si>
  <si>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</si>
  <si>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</si>
  <si>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</si>
  <si>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</si>
  <si>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</si>
  <si>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</si>
  <si>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</si>
  <si>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</si>
  <si>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</si>
  <si>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</si>
  <si>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</si>
  <si>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</si>
  <si>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</si>
  <si>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</si>
  <si>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</si>
  <si>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</si>
  <si>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</si>
  <si>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</si>
  <si>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</si>
  <si>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</si>
  <si>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</si>
  <si>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</si>
  <si>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</si>
  <si>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</si>
  <si>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</si>
  <si>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</si>
  <si>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</si>
  <si>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</si>
  <si>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</si>
  <si>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</si>
  <si>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</si>
  <si>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</si>
  <si>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</si>
  <si>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</si>
  <si>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</si>
  <si>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</si>
  <si>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</si>
  <si>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</si>
  <si>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</si>
  <si>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</si>
  <si>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</si>
  <si>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</si>
  <si>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</si>
  <si>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</si>
  <si>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</si>
  <si>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</si>
  <si>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</si>
  <si>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</si>
  <si>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</si>
  <si>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</si>
  <si>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</si>
  <si>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</si>
  <si>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</si>
  <si>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</si>
  <si>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</si>
  <si>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</si>
  <si>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</si>
  <si>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</si>
  <si>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</si>
  <si>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</si>
  <si>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</si>
  <si>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</si>
  <si>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</si>
  <si>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</si>
  <si>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</si>
  <si>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</si>
  <si>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</si>
  <si>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</si>
  <si>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</si>
  <si>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</si>
  <si>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</si>
  <si>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</si>
  <si>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</si>
  <si>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</si>
  <si>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</si>
  <si>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</si>
  <si>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</si>
  <si>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</si>
  <si>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</si>
  <si>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</si>
  <si>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</si>
  <si>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</si>
  <si>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</si>
  <si>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</si>
  <si>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</si>
  <si>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</si>
  <si>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Museum of New Zealand Te Papa Tongarewa</t>
  </si>
  <si>
    <t>Courtney Johnston</t>
  </si>
  <si>
    <t>Taxi</t>
  </si>
  <si>
    <t>Wellington</t>
  </si>
  <si>
    <t>Gisborne</t>
  </si>
  <si>
    <t>Auckland</t>
  </si>
  <si>
    <t>Travel to local meeting</t>
  </si>
  <si>
    <t>Kaihautu**</t>
  </si>
  <si>
    <t>Arapata Hakiwai</t>
  </si>
  <si>
    <t>Napier</t>
  </si>
  <si>
    <t>no other expenses to disclose</t>
  </si>
  <si>
    <t>no international travel expenses to disclose</t>
  </si>
  <si>
    <t>This disclosure has been approved by the Chair of the Te Papa Board</t>
  </si>
  <si>
    <t>Flights</t>
  </si>
  <si>
    <t>Perth</t>
  </si>
  <si>
    <t>Accommodation</t>
  </si>
  <si>
    <t>Fees</t>
  </si>
  <si>
    <t>Return of taonga following close of Ko Rongowhakaata exhibition</t>
  </si>
  <si>
    <t>Car Hire</t>
  </si>
  <si>
    <t>Travel cancelled due to covid</t>
  </si>
  <si>
    <t>Attending Board meeting in Auckland</t>
  </si>
  <si>
    <t>Meetings in Auckland</t>
  </si>
  <si>
    <t>Thank you afternoon tea for Spirit Collection Area project team</t>
  </si>
  <si>
    <t>Attending Te Papa Board Meeting in Auckland</t>
  </si>
  <si>
    <t>Parking</t>
  </si>
  <si>
    <t>Taxi from Airport</t>
  </si>
  <si>
    <t>Meeting with Director Nga Manu Atarau and Head of Learning</t>
  </si>
  <si>
    <t>Tākiri Mai te Ata interview</t>
  </si>
  <si>
    <t>Meeting with Rongowhakaata Pou Tikanga</t>
  </si>
  <si>
    <t>Meeting with Creative NZ</t>
  </si>
  <si>
    <t>Meeting with CEO Museums Aotearoa</t>
  </si>
  <si>
    <t>Refreshment for 3</t>
  </si>
  <si>
    <t>Meeting with Senior Māori Curator MTG</t>
  </si>
  <si>
    <t>Refreshment for 2</t>
  </si>
  <si>
    <t>Attendance at CAMD Directors Meeting and AMAGA Conference</t>
  </si>
  <si>
    <t>To attend opening of Rita Angus exhibition</t>
  </si>
  <si>
    <t>Gore</t>
  </si>
  <si>
    <t>Lunch for 5</t>
  </si>
  <si>
    <t>Catered lunch with Wellington Art Gallery Directors following hui</t>
  </si>
  <si>
    <t>Afternoon tea for 8</t>
  </si>
  <si>
    <t>Archie 100: A Century of the Archibald Prize (book)</t>
  </si>
  <si>
    <t>Art Gallery of NSW</t>
  </si>
  <si>
    <t>Gifted to Te Papa Library</t>
  </si>
  <si>
    <t>1 bottle Johnny Waker Red Label Whisky</t>
  </si>
  <si>
    <t>Turkish Embassy</t>
  </si>
  <si>
    <t>Annual museum pass for two people</t>
  </si>
  <si>
    <t>Musee Quai du Branly</t>
  </si>
  <si>
    <t>Travel for local meeting</t>
  </si>
  <si>
    <t>Uber</t>
  </si>
  <si>
    <t>2 Tickets to Giselle</t>
  </si>
  <si>
    <t>Royal NZ Ballet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</si>
</sst>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8"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4">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20" sqref="A20"/>
    </sheetView>
  </sheetViews>
  <sheetFormatPr defaultColWidth="0" defaultRowHeight="14" zeroHeight="1" x14ac:dyDescent="0.3"/>
  <cols>
    <col min="1" max="1" width="219.26953125" style="70" customWidth="1"/>
    <col min="2" max="2" width="33.26953125" style="69" customWidth="1"/>
    <col min="3" max="16384" width="8.7265625" style="16" hidden="1"/>
  </cols>
  <sheetData>
    <row r="1" spans="1:2" ht="23.25" customHeight="1" x14ac:dyDescent="0.3">
      <c r="A1" s="68" t="s">
        <v>0</v>
      </c>
    </row>
    <row r="2" spans="1:2" ht="33" customHeight="1" x14ac:dyDescent="0.3">
      <c r="A2" s="132" t="s">
        <v>1</v>
      </c>
    </row>
    <row r="3" spans="1:2" ht="17.25" customHeight="1" x14ac:dyDescent="0.3"/>
    <row r="4" spans="1:2" ht="23.25" customHeight="1" x14ac:dyDescent="0.3">
      <c r="A4" s="156" t="s">
        <v>2</v>
      </c>
    </row>
    <row r="5" spans="1:2" ht="17.25" customHeight="1" x14ac:dyDescent="0.3"/>
    <row r="6" spans="1:2" ht="23.25" customHeight="1" x14ac:dyDescent="0.3">
      <c r="A6" s="71" t="s">
        <v>3</v>
      </c>
    </row>
    <row r="7" spans="1:2" ht="17.25" customHeight="1" x14ac:dyDescent="0.3">
      <c r="A7" s="72" t="s">
        <v>4</v>
      </c>
    </row>
    <row r="8" spans="1:2" ht="17.25" customHeight="1" x14ac:dyDescent="0.3">
      <c r="A8" s="73" t="s">
        <v>5</v>
      </c>
    </row>
    <row r="9" spans="1:2" ht="17.25" customHeight="1" x14ac:dyDescent="0.3">
      <c r="A9" s="73"/>
    </row>
    <row r="10" spans="1:2" ht="23.25" customHeight="1" x14ac:dyDescent="0.25">
      <c r="A10" s="71" t="s">
        <v>6</v>
      </c>
      <c r="B10" s="105" t="s">
        <v>7</v>
      </c>
    </row>
    <row r="11" spans="1:2" ht="17.25" customHeight="1" x14ac:dyDescent="0.3">
      <c r="A11" s="74" t="s">
        <v>8</v>
      </c>
    </row>
    <row r="12" spans="1:2" ht="17.25" customHeight="1" x14ac:dyDescent="0.3">
      <c r="A12" s="73" t="s">
        <v>9</v>
      </c>
    </row>
    <row r="13" spans="1:2" ht="17.25" customHeight="1" x14ac:dyDescent="0.3">
      <c r="A13" s="73" t="s">
        <v>10</v>
      </c>
    </row>
    <row r="14" spans="1:2" ht="17.25" customHeight="1" x14ac:dyDescent="0.3">
      <c r="A14" s="75" t="s">
        <v>11</v>
      </c>
    </row>
    <row r="15" spans="1:2" ht="17.25" customHeight="1" x14ac:dyDescent="0.3">
      <c r="A15" s="73" t="s">
        <v>12</v>
      </c>
    </row>
    <row r="16" spans="1:2" ht="17.25" customHeight="1" x14ac:dyDescent="0.3">
      <c r="A16" s="73"/>
    </row>
    <row r="17" spans="1:1" ht="23.25" customHeight="1" x14ac:dyDescent="0.3">
      <c r="A17" s="71" t="s">
        <v>13</v>
      </c>
    </row>
    <row r="18" spans="1:1" ht="17.25" customHeight="1" x14ac:dyDescent="0.3">
      <c r="A18" s="75" t="s">
        <v>14</v>
      </c>
    </row>
    <row r="19" spans="1:1" ht="17.25" customHeight="1" x14ac:dyDescent="0.3">
      <c r="A19" s="75" t="s">
        <v>15</v>
      </c>
    </row>
    <row r="20" spans="1:1" ht="17.25" customHeight="1" x14ac:dyDescent="0.3">
      <c r="A20" s="101" t="s">
        <v>16</v>
      </c>
    </row>
    <row r="21" spans="1:1" ht="17.25" customHeight="1" x14ac:dyDescent="0.3">
      <c r="A21" s="76"/>
    </row>
    <row r="22" spans="1:1" ht="23.25" customHeight="1" x14ac:dyDescent="0.3">
      <c r="A22" s="71" t="s">
        <v>17</v>
      </c>
    </row>
    <row r="23" spans="1:1" ht="17.25" customHeight="1" x14ac:dyDescent="0.3">
      <c r="A23" s="76" t="s">
        <v>18</v>
      </c>
    </row>
    <row r="24" spans="1:1" ht="17.25" customHeight="1" x14ac:dyDescent="0.3">
      <c r="A24" s="76"/>
    </row>
    <row r="25" spans="1:1" ht="23.25" customHeight="1" x14ac:dyDescent="0.3">
      <c r="A25" s="71" t="s">
        <v>19</v>
      </c>
    </row>
    <row r="26" spans="1:1" ht="17.25" customHeight="1" x14ac:dyDescent="0.3">
      <c r="A26" s="77" t="s">
        <v>20</v>
      </c>
    </row>
    <row r="27" spans="1:1" ht="32.25" customHeight="1" x14ac:dyDescent="0.3">
      <c r="A27" s="75" t="s">
        <v>21</v>
      </c>
    </row>
    <row r="28" spans="1:1" ht="17.25" customHeight="1" x14ac:dyDescent="0.3">
      <c r="A28" s="77" t="s">
        <v>22</v>
      </c>
    </row>
    <row r="29" spans="1:1" ht="32.25" customHeight="1" x14ac:dyDescent="0.3">
      <c r="A29" s="75" t="s">
        <v>23</v>
      </c>
    </row>
    <row r="30" spans="1:1" ht="17.25" customHeight="1" x14ac:dyDescent="0.3">
      <c r="A30" s="77" t="s">
        <v>24</v>
      </c>
    </row>
    <row r="31" spans="1:1" ht="17.25" customHeight="1" x14ac:dyDescent="0.3">
      <c r="A31" s="75" t="s">
        <v>25</v>
      </c>
    </row>
    <row r="32" spans="1:1" ht="17.25" customHeight="1" x14ac:dyDescent="0.3">
      <c r="A32" s="77" t="s">
        <v>26</v>
      </c>
    </row>
    <row r="33" spans="1:1" ht="32.25" customHeight="1" x14ac:dyDescent="0.3">
      <c r="A33" s="78" t="s">
        <v>27</v>
      </c>
    </row>
    <row r="34" spans="1:1" ht="32.25" customHeight="1" x14ac:dyDescent="0.3">
      <c r="A34" s="79" t="s">
        <v>28</v>
      </c>
    </row>
    <row r="35" spans="1:1" ht="17.25" customHeight="1" x14ac:dyDescent="0.3">
      <c r="A35" s="77" t="s">
        <v>29</v>
      </c>
    </row>
    <row r="36" spans="1:1" ht="32.25" customHeight="1" x14ac:dyDescent="0.3">
      <c r="A36" s="75" t="s">
        <v>30</v>
      </c>
    </row>
    <row r="37" spans="1:1" ht="32.25" customHeight="1" x14ac:dyDescent="0.3">
      <c r="A37" s="78" t="s">
        <v>31</v>
      </c>
    </row>
    <row r="38" spans="1:1" ht="32.25" customHeight="1" x14ac:dyDescent="0.3">
      <c r="A38" s="75" t="s">
        <v>32</v>
      </c>
    </row>
    <row r="39" spans="1:1" ht="17.25" customHeight="1" x14ac:dyDescent="0.3">
      <c r="A39" s="79"/>
    </row>
    <row r="40" spans="1:1" ht="22.5" customHeight="1" x14ac:dyDescent="0.3">
      <c r="A40" s="71" t="s">
        <v>33</v>
      </c>
    </row>
    <row r="41" spans="1:1" ht="17.25" customHeight="1" x14ac:dyDescent="0.3">
      <c r="A41" s="84" t="s">
        <v>34</v>
      </c>
    </row>
    <row r="42" spans="1:1" ht="17.25" customHeight="1" x14ac:dyDescent="0.3">
      <c r="A42" s="80" t="s">
        <v>35</v>
      </c>
    </row>
    <row r="43" spans="1:1" ht="17.25" customHeight="1" x14ac:dyDescent="0.3">
      <c r="A43" s="81" t="s">
        <v>36</v>
      </c>
    </row>
    <row r="44" spans="1:1" ht="32.25" customHeight="1" x14ac:dyDescent="0.3">
      <c r="A44" s="81" t="s">
        <v>37</v>
      </c>
    </row>
    <row r="45" spans="1:1" ht="32.25" customHeight="1" x14ac:dyDescent="0.3">
      <c r="A45" s="81" t="s">
        <v>38</v>
      </c>
    </row>
    <row r="46" spans="1:1" ht="17.25" customHeight="1" x14ac:dyDescent="0.3">
      <c r="A46" s="82" t="s">
        <v>39</v>
      </c>
    </row>
    <row r="47" spans="1:1" ht="32.25" customHeight="1" x14ac:dyDescent="0.3">
      <c r="A47" s="78" t="s">
        <v>40</v>
      </c>
    </row>
    <row r="48" spans="1:1" ht="32.25" customHeight="1" x14ac:dyDescent="0.3">
      <c r="A48" s="78" t="s">
        <v>41</v>
      </c>
    </row>
    <row r="49" spans="1:1" ht="32.25" customHeight="1" x14ac:dyDescent="0.3">
      <c r="A49" s="81" t="s">
        <v>42</v>
      </c>
    </row>
    <row r="50" spans="1:1" ht="17.25" customHeight="1" x14ac:dyDescent="0.3">
      <c r="A50" s="81" t="s">
        <v>43</v>
      </c>
    </row>
    <row r="51" spans="1:1" ht="17.25" customHeight="1" x14ac:dyDescent="0.3">
      <c r="A51" s="81" t="s">
        <v>44</v>
      </c>
    </row>
    <row r="52" spans="1:1" ht="17.25" customHeight="1" x14ac:dyDescent="0.3">
      <c r="A52" s="81"/>
    </row>
    <row r="53" spans="1:1" ht="22.5" customHeight="1" x14ac:dyDescent="0.3">
      <c r="A53" s="71" t="s">
        <v>45</v>
      </c>
    </row>
    <row r="54" spans="1:1" ht="32.25" customHeight="1" x14ac:dyDescent="0.3">
      <c r="A54" s="142" t="s">
        <v>46</v>
      </c>
    </row>
    <row r="55" spans="1:1" ht="17.25" customHeight="1" x14ac:dyDescent="0.3">
      <c r="A55" s="83" t="s">
        <v>47</v>
      </c>
    </row>
    <row r="56" spans="1:1" ht="17.25" customHeight="1" x14ac:dyDescent="0.3">
      <c r="A56" s="84" t="s">
        <v>48</v>
      </c>
    </row>
    <row r="57" spans="1:1" ht="17.25" customHeight="1" x14ac:dyDescent="0.3">
      <c r="A57" s="101" t="s">
        <v>49</v>
      </c>
    </row>
    <row r="58" spans="1:1" ht="17.25" customHeight="1" x14ac:dyDescent="0.3">
      <c r="A58" s="85" t="s">
        <v>50</v>
      </c>
    </row>
    <row r="59" spans="1:1" x14ac:dyDescent="0.3"/>
    <row r="61" spans="1:1" hidden="1" x14ac:dyDescent="0.3">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5000000}"/>
    <hyperlink ref="A54" r:id="rId7" display="http://www.ssc.govt.nz/assets/Legacy/resources/Chief-Executive-Expense-Disclosure-Guide.pdf" xr:uid="{00000000-0004-0000-0000-000006000000}"/>
    <hyperlink ref="A2" r:id="rId8" display="http://www.ssc.govt.nz/assets/Legacy/resources/Chief-Executive-Expense-Disclosure-Guide.pdf" xr:uid="{00000000-0004-0000-0000-000007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M50"/>
  <sheetViews>
    <sheetView topLeftCell="A4" zoomScaleNormal="100" workbookViewId="0">
      <selection activeCell="C14" sqref="C14"/>
    </sheetView>
  </sheetViews>
  <sheetFormatPr defaultColWidth="0" defaultRowHeight="12.75" customHeight="1"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3" t="s">
        <v>109</v>
      </c>
      <c r="B1" s="173"/>
      <c r="C1" s="173"/>
      <c r="D1" s="173"/>
      <c r="E1" s="173"/>
      <c r="F1" s="24"/>
    </row>
    <row r="2" spans="1:6" ht="21" customHeight="1" x14ac:dyDescent="0.25">
      <c r="A2" s="4" t="s">
        <v>52</v>
      </c>
      <c r="B2" s="176" t="str">
        <f>'Summary and sign-off Kaihautu'!B2:F2</f>
        <v>Museum of New Zealand Te Papa Tongarewa</v>
      </c>
      <c r="C2" s="176"/>
      <c r="D2" s="176"/>
      <c r="E2" s="176"/>
      <c r="F2" s="24"/>
    </row>
    <row r="3" spans="1:6" ht="21" customHeight="1" x14ac:dyDescent="0.25">
      <c r="A3" s="4" t="s">
        <v>110</v>
      </c>
      <c r="B3" s="176" t="str">
        <f>'Summary and sign-off Kaihautu'!B3:F3</f>
        <v>Arapata Hakiwai</v>
      </c>
      <c r="C3" s="176"/>
      <c r="D3" s="176"/>
      <c r="E3" s="176"/>
      <c r="F3" s="24"/>
    </row>
    <row r="4" spans="1:6" ht="21" customHeight="1" x14ac:dyDescent="0.25">
      <c r="A4" s="4" t="s">
        <v>111</v>
      </c>
      <c r="B4" s="176">
        <f>'Summary and sign-off Kaihautu'!B4:F4</f>
        <v>44378</v>
      </c>
      <c r="C4" s="176"/>
      <c r="D4" s="176"/>
      <c r="E4" s="176"/>
      <c r="F4" s="24"/>
    </row>
    <row r="5" spans="1:6" ht="21" customHeight="1" x14ac:dyDescent="0.25">
      <c r="A5" s="4" t="s">
        <v>112</v>
      </c>
      <c r="B5" s="176">
        <f>'Summary and sign-off Kaihautu'!B5:F5</f>
        <v>44742</v>
      </c>
      <c r="C5" s="176"/>
      <c r="D5" s="176"/>
      <c r="E5" s="176"/>
      <c r="F5" s="24"/>
    </row>
    <row r="6" spans="1:6" ht="21" customHeight="1" x14ac:dyDescent="0.25">
      <c r="A6" s="4" t="s">
        <v>113</v>
      </c>
      <c r="B6" s="171" t="s">
        <v>81</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t="12.5" hidden="1" x14ac:dyDescent="0.25">
      <c r="A11" s="137"/>
      <c r="B11" s="134"/>
      <c r="C11" s="138"/>
      <c r="D11" s="138"/>
      <c r="E11" s="139"/>
      <c r="F11" s="3"/>
    </row>
    <row r="12" spans="1:6" s="87" customFormat="1" ht="12.5" x14ac:dyDescent="0.25">
      <c r="A12" s="157"/>
      <c r="B12" s="158"/>
      <c r="C12" s="162"/>
      <c r="D12" s="162"/>
      <c r="E12" s="163"/>
      <c r="F12" s="3"/>
    </row>
    <row r="13" spans="1:6" s="87" customFormat="1" ht="12.5" x14ac:dyDescent="0.25">
      <c r="A13" s="157"/>
      <c r="B13" s="158"/>
      <c r="C13" s="162"/>
      <c r="D13" s="162"/>
      <c r="E13" s="163"/>
      <c r="F13" s="3"/>
    </row>
    <row r="14" spans="1:6" s="87" customFormat="1" ht="12.5" x14ac:dyDescent="0.25">
      <c r="A14" s="157"/>
      <c r="B14" s="158"/>
      <c r="C14" s="162" t="s">
        <v>179</v>
      </c>
      <c r="D14" s="162"/>
      <c r="E14" s="163"/>
      <c r="F14" s="3"/>
    </row>
    <row r="15" spans="1:6" s="87" customFormat="1" ht="12.5" x14ac:dyDescent="0.25">
      <c r="A15" s="157"/>
      <c r="B15" s="158"/>
      <c r="C15" s="162"/>
      <c r="D15" s="162"/>
      <c r="E15" s="163"/>
      <c r="F15" s="3"/>
    </row>
    <row r="16" spans="1:6" s="87" customFormat="1" ht="12.5" x14ac:dyDescent="0.25">
      <c r="A16" s="157"/>
      <c r="B16" s="158"/>
      <c r="C16" s="162"/>
      <c r="D16" s="162"/>
      <c r="E16" s="163"/>
      <c r="F16" s="3"/>
    </row>
    <row r="17" spans="1:6" s="87" customFormat="1" ht="12.5" x14ac:dyDescent="0.25">
      <c r="A17" s="157"/>
      <c r="B17" s="158"/>
      <c r="C17" s="162"/>
      <c r="D17" s="162"/>
      <c r="E17" s="163"/>
      <c r="F17" s="3"/>
    </row>
    <row r="18" spans="1:6" s="87" customFormat="1" ht="12.5" x14ac:dyDescent="0.25">
      <c r="A18" s="157"/>
      <c r="B18" s="158"/>
      <c r="C18" s="162"/>
      <c r="D18" s="162"/>
      <c r="E18" s="163"/>
      <c r="F18" s="3"/>
    </row>
    <row r="19" spans="1:6" s="87" customFormat="1" ht="12.5" x14ac:dyDescent="0.25">
      <c r="A19" s="157"/>
      <c r="B19" s="158"/>
      <c r="C19" s="162"/>
      <c r="D19" s="162"/>
      <c r="E19" s="163"/>
      <c r="F19" s="3"/>
    </row>
    <row r="20" spans="1:6" s="87" customFormat="1" ht="12.5" x14ac:dyDescent="0.25">
      <c r="A20" s="157"/>
      <c r="B20" s="158"/>
      <c r="C20" s="162"/>
      <c r="D20" s="162"/>
      <c r="E20" s="163"/>
      <c r="F20" s="3"/>
    </row>
    <row r="21" spans="1:6" s="87" customFormat="1" ht="12.5" x14ac:dyDescent="0.25">
      <c r="A21" s="157"/>
      <c r="B21" s="158"/>
      <c r="C21" s="162"/>
      <c r="D21" s="162"/>
      <c r="E21" s="163"/>
      <c r="F21" s="3"/>
    </row>
    <row r="22" spans="1:6" s="87" customFormat="1" ht="12.5" x14ac:dyDescent="0.25">
      <c r="A22" s="161"/>
      <c r="B22" s="158"/>
      <c r="C22" s="162"/>
      <c r="D22" s="162"/>
      <c r="E22" s="163"/>
      <c r="F22" s="3"/>
    </row>
    <row r="23" spans="1:6" s="87" customFormat="1" ht="12.5" x14ac:dyDescent="0.25">
      <c r="A23" s="161"/>
      <c r="B23" s="158"/>
      <c r="C23" s="162"/>
      <c r="D23" s="162"/>
      <c r="E23" s="163"/>
      <c r="F23" s="3"/>
    </row>
    <row r="24" spans="1:6" s="87" customFormat="1" ht="12.5" hidden="1" x14ac:dyDescent="0.25">
      <c r="A24" s="137"/>
      <c r="B24" s="134"/>
      <c r="C24" s="138"/>
      <c r="D24" s="138"/>
      <c r="E24" s="139"/>
      <c r="F24" s="3"/>
    </row>
    <row r="25" spans="1:6" ht="34.5" customHeight="1" x14ac:dyDescent="0.25">
      <c r="A25" s="88" t="s">
        <v>151</v>
      </c>
      <c r="B25" s="97">
        <f>SUM(B11:B24)</f>
        <v>0</v>
      </c>
      <c r="C25" s="106" t="str">
        <f>IF(SUBTOTAL(3,B11:B24)=SUBTOTAL(103,B11:B24),'Summary and sign-off Kaihautu'!$A$48,'Summary and sign-off Kaihautu'!$A$49)</f>
        <v>Check - there are no hidden rows with data</v>
      </c>
      <c r="D25" s="177" t="str">
        <f>IF('Summary and sign-off Kaihautu'!F59='Summary and sign-off Kaihautu'!F54,'Summary and sign-off Kaihautu'!A51,'Summary and sign-off Kaihautu'!A50)</f>
        <v>Check - each entry provides sufficient information</v>
      </c>
      <c r="E25" s="177"/>
      <c r="F25" s="37"/>
    </row>
    <row r="26" spans="1:6" ht="14.15" customHeight="1" x14ac:dyDescent="0.25">
      <c r="A26" s="38"/>
      <c r="B26" s="27"/>
      <c r="C26" s="20"/>
      <c r="D26" s="20"/>
      <c r="E26" s="20"/>
      <c r="F26" s="24"/>
    </row>
    <row r="27" spans="1:6" ht="13" x14ac:dyDescent="0.3">
      <c r="A27" s="21" t="s">
        <v>152</v>
      </c>
      <c r="B27" s="20"/>
      <c r="C27" s="20"/>
      <c r="D27" s="20"/>
      <c r="E27" s="20"/>
      <c r="F27" s="24"/>
    </row>
    <row r="28" spans="1:6" ht="12.65" customHeight="1" x14ac:dyDescent="0.25">
      <c r="A28" s="23" t="s">
        <v>131</v>
      </c>
      <c r="B28" s="20"/>
      <c r="C28" s="20"/>
      <c r="D28" s="20"/>
      <c r="E28" s="20"/>
      <c r="F28" s="24"/>
    </row>
    <row r="29" spans="1:6" ht="13" x14ac:dyDescent="0.3">
      <c r="A29" s="23" t="s">
        <v>79</v>
      </c>
      <c r="B29" s="25"/>
      <c r="C29" s="26"/>
      <c r="D29" s="26"/>
      <c r="E29" s="26"/>
      <c r="F29" s="27"/>
    </row>
    <row r="30" spans="1:6" ht="12.5" x14ac:dyDescent="0.25">
      <c r="A30" s="31" t="s">
        <v>145</v>
      </c>
      <c r="B30" s="32"/>
      <c r="C30" s="27"/>
      <c r="D30" s="27"/>
      <c r="E30" s="27"/>
      <c r="F30" s="27"/>
    </row>
    <row r="31" spans="1:6" ht="12.75" customHeight="1" x14ac:dyDescent="0.25">
      <c r="A31" s="31" t="s">
        <v>146</v>
      </c>
      <c r="B31" s="39"/>
      <c r="C31" s="33"/>
      <c r="D31" s="33"/>
      <c r="E31" s="33"/>
      <c r="F31" s="33"/>
    </row>
    <row r="32" spans="1:6" ht="12.5" x14ac:dyDescent="0.25">
      <c r="A32" s="38"/>
      <c r="B32" s="40"/>
      <c r="C32" s="20"/>
      <c r="D32" s="20"/>
      <c r="E32" s="20"/>
      <c r="F32" s="38"/>
    </row>
    <row r="33" spans="1:6" ht="12.5" hidden="1" x14ac:dyDescent="0.25">
      <c r="A33" s="20"/>
      <c r="B33" s="20"/>
      <c r="C33" s="20"/>
      <c r="D33" s="20"/>
      <c r="E33" s="38"/>
    </row>
    <row r="35" spans="1:6" ht="12.5" hidden="1" x14ac:dyDescent="0.25">
      <c r="A35" s="41"/>
      <c r="B35" s="41"/>
      <c r="C35" s="41"/>
      <c r="D35" s="41"/>
      <c r="E35" s="41"/>
      <c r="F35" s="24"/>
    </row>
    <row r="36" spans="1:6" ht="12.5" hidden="1" x14ac:dyDescent="0.25">
      <c r="A36" s="41"/>
      <c r="B36" s="41"/>
      <c r="C36" s="41"/>
      <c r="D36" s="41"/>
      <c r="E36" s="41"/>
      <c r="F36" s="24"/>
    </row>
    <row r="37" spans="1:6" ht="12.5" hidden="1" x14ac:dyDescent="0.25">
      <c r="A37" s="41"/>
      <c r="B37" s="41"/>
      <c r="C37" s="41"/>
      <c r="D37" s="41"/>
      <c r="E37" s="41"/>
      <c r="F37" s="24"/>
    </row>
    <row r="38" spans="1:6" ht="12.5" hidden="1" x14ac:dyDescent="0.25">
      <c r="A38" s="41"/>
      <c r="B38" s="41"/>
      <c r="C38" s="41"/>
      <c r="D38" s="41"/>
      <c r="E38" s="41"/>
      <c r="F38" s="24"/>
    </row>
    <row r="39" spans="1:6" ht="12.5" hidden="1" x14ac:dyDescent="0.25">
      <c r="A39" s="41"/>
      <c r="B39" s="41"/>
      <c r="C39" s="41"/>
      <c r="D39" s="41"/>
      <c r="E39" s="41"/>
      <c r="F39" s="24"/>
    </row>
    <row r="40" spans="1:6" ht="12.5" hidden="1" x14ac:dyDescent="0.25"/>
    <row r="41" spans="1:6" ht="12.5" hidden="1" x14ac:dyDescent="0.25"/>
    <row r="42" spans="1:6" ht="12.5" hidden="1" x14ac:dyDescent="0.25"/>
    <row r="43" spans="1:6" ht="12.5" hidden="1" x14ac:dyDescent="0.25"/>
    <row r="44" spans="1:6" ht="12.5" hidden="1" x14ac:dyDescent="0.25"/>
    <row r="45" spans="1:6" ht="12.5" hidden="1" x14ac:dyDescent="0.25"/>
    <row r="46" spans="1:6" ht="12.5" hidden="1" x14ac:dyDescent="0.25"/>
    <row r="47" spans="1:6" ht="12.5" hidden="1" x14ac:dyDescent="0.25"/>
    <row r="48" spans="1:6" ht="12.5" hidden="1" x14ac:dyDescent="0.25"/>
    <row r="49" ht="12.5" hidden="1" x14ac:dyDescent="0.25"/>
    <row r="50" ht="12.5" hidden="1" x14ac:dyDescent="0.25"/>
  </sheetData>
  <sheetProtection sheet="1" formatCells="0" insertRows="0" deleteRows="0"/>
  <mergeCells count="10">
    <mergeCell ref="B7:E7"/>
    <mergeCell ref="A8:E8"/>
    <mergeCell ref="A9:E9"/>
    <mergeCell ref="D25:E25"/>
    <mergeCell ref="A1:E1"/>
    <mergeCell ref="B2:E2"/>
    <mergeCell ref="B3:E3"/>
    <mergeCell ref="B4:E4"/>
    <mergeCell ref="B5:E5"/>
    <mergeCell ref="B6:E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xr:uid="{00000000-0002-0000-09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9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9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r:uid="{00000000-0002-0000-0900-000003000000}">
          <x14:formula1>
            <xm:f>'Summary and sign-off Kaihautu'!$A$47</xm:f>
          </x14:formula1>
          <xm:sqref>B11:B24</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900-000004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900-000005000000}">
          <x14:formula1>
            <xm:f>'Summary and sign-off Kaihautu'!$A$27:$A$28</xm:f>
          </x14:formula1>
          <xm:sqref>B6:E6</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249977111117893"/>
    <pageSetUpPr fitToPage="1"/>
  </sheetPr>
  <dimension ref="A1:J70"/>
  <sheetViews>
    <sheetView topLeftCell="A7" zoomScaleNormal="100" workbookViewId="0">
      <selection activeCell="D19" sqref="D19"/>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7" ht="26.25" customHeight="1" x14ac:dyDescent="0.25">
      <c r="A1" s="173" t="s">
        <v>153</v>
      </c>
      <c r="B1" s="173"/>
      <c r="C1" s="173"/>
      <c r="D1" s="173"/>
      <c r="E1" s="173"/>
      <c r="F1" s="173"/>
    </row>
    <row r="2" spans="1:7" ht="21" customHeight="1" x14ac:dyDescent="0.25">
      <c r="A2" s="4" t="s">
        <v>52</v>
      </c>
      <c r="B2" s="176" t="str">
        <f>'Summary and sign-off Kaihautu'!B2:F2</f>
        <v>Museum of New Zealand Te Papa Tongarewa</v>
      </c>
      <c r="C2" s="176"/>
      <c r="D2" s="176"/>
      <c r="E2" s="176"/>
      <c r="F2" s="176"/>
    </row>
    <row r="3" spans="1:7" ht="21" customHeight="1" x14ac:dyDescent="0.25">
      <c r="A3" s="4" t="s">
        <v>110</v>
      </c>
      <c r="B3" s="176" t="str">
        <f>'Summary and sign-off Kaihautu'!B3:F3</f>
        <v>Arapata Hakiwai</v>
      </c>
      <c r="C3" s="176"/>
      <c r="D3" s="176"/>
      <c r="E3" s="176"/>
      <c r="F3" s="176"/>
    </row>
    <row r="4" spans="1:7" ht="21" customHeight="1" x14ac:dyDescent="0.25">
      <c r="A4" s="4" t="s">
        <v>111</v>
      </c>
      <c r="B4" s="176">
        <f>'Summary and sign-off Kaihautu'!B4:F4</f>
        <v>44378</v>
      </c>
      <c r="C4" s="176"/>
      <c r="D4" s="176"/>
      <c r="E4" s="176"/>
      <c r="F4" s="176"/>
    </row>
    <row r="5" spans="1:7" ht="21" customHeight="1" x14ac:dyDescent="0.25">
      <c r="A5" s="4" t="s">
        <v>112</v>
      </c>
      <c r="B5" s="176">
        <f>'Summary and sign-off Kaihautu'!B5:F5</f>
        <v>44742</v>
      </c>
      <c r="C5" s="176"/>
      <c r="D5" s="176"/>
      <c r="E5" s="176"/>
      <c r="F5" s="176"/>
    </row>
    <row r="6" spans="1:7" ht="21" customHeight="1" x14ac:dyDescent="0.25">
      <c r="A6" s="4" t="s">
        <v>154</v>
      </c>
      <c r="B6" s="171" t="s">
        <v>80</v>
      </c>
      <c r="C6" s="171"/>
      <c r="D6" s="171"/>
      <c r="E6" s="171"/>
      <c r="F6" s="171"/>
    </row>
    <row r="7" spans="1:7" ht="21" customHeight="1" x14ac:dyDescent="0.25">
      <c r="A7" s="4" t="s">
        <v>56</v>
      </c>
      <c r="B7" s="171" t="s">
        <v>83</v>
      </c>
      <c r="C7" s="171"/>
      <c r="D7" s="171"/>
      <c r="E7" s="171"/>
      <c r="F7" s="171"/>
    </row>
    <row r="8" spans="1:7" ht="36" customHeight="1" x14ac:dyDescent="0.25">
      <c r="A8" s="180" t="s">
        <v>155</v>
      </c>
      <c r="B8" s="180"/>
      <c r="C8" s="180"/>
      <c r="D8" s="180"/>
      <c r="E8" s="180"/>
      <c r="F8" s="180"/>
    </row>
    <row r="9" spans="1:7" ht="36" customHeight="1" x14ac:dyDescent="0.25">
      <c r="A9" s="188" t="s">
        <v>156</v>
      </c>
      <c r="B9" s="189"/>
      <c r="C9" s="189"/>
      <c r="D9" s="189"/>
      <c r="E9" s="189"/>
      <c r="F9" s="189"/>
    </row>
    <row r="10" spans="1:7" ht="39" customHeight="1" x14ac:dyDescent="0.25">
      <c r="A10" s="35" t="s">
        <v>117</v>
      </c>
      <c r="B10" s="151" t="s">
        <v>157</v>
      </c>
      <c r="C10" s="151" t="s">
        <v>158</v>
      </c>
      <c r="D10" s="151" t="s">
        <v>159</v>
      </c>
      <c r="E10" s="151" t="s">
        <v>160</v>
      </c>
      <c r="F10" s="151" t="s">
        <v>161</v>
      </c>
    </row>
    <row r="11" spans="1:7" s="87" customFormat="1" hidden="1" x14ac:dyDescent="0.25">
      <c r="A11" s="133"/>
      <c r="B11" s="138"/>
      <c r="C11" s="140"/>
      <c r="D11" s="138"/>
      <c r="E11" s="141"/>
      <c r="F11" s="139"/>
    </row>
    <row r="12" spans="1:7" s="87" customFormat="1" x14ac:dyDescent="0.25">
      <c r="A12" s="157"/>
      <c r="B12" s="164"/>
      <c r="C12" s="165"/>
      <c r="D12" s="164"/>
      <c r="E12" s="166"/>
      <c r="F12" s="167"/>
    </row>
    <row r="13" spans="1:7" s="87" customFormat="1" x14ac:dyDescent="0.25">
      <c r="A13" s="157">
        <v>44542</v>
      </c>
      <c r="B13" s="164" t="s">
        <v>212</v>
      </c>
      <c r="C13" s="165" t="s">
        <v>96</v>
      </c>
      <c r="D13" s="164" t="s">
        <v>213</v>
      </c>
      <c r="E13" s="166" t="s">
        <v>91</v>
      </c>
      <c r="F13" s="167"/>
    </row>
    <row r="14" spans="1:7" s="87" customFormat="1" x14ac:dyDescent="0.25">
      <c r="A14" s="157"/>
      <c r="B14" s="164"/>
      <c r="C14" s="165"/>
      <c r="D14" s="164"/>
      <c r="E14" s="166"/>
      <c r="F14" s="167"/>
    </row>
    <row r="15" spans="1:7" s="87" customFormat="1" hidden="1" x14ac:dyDescent="0.25">
      <c r="A15" s="133"/>
      <c r="B15" s="138"/>
      <c r="C15" s="140"/>
      <c r="D15" s="138"/>
      <c r="E15" s="141"/>
      <c r="F15" s="139"/>
    </row>
    <row r="16" spans="1:7" ht="34.5" customHeight="1" x14ac:dyDescent="0.25">
      <c r="A16" s="152" t="s">
        <v>162</v>
      </c>
      <c r="B16" s="153" t="s">
        <v>163</v>
      </c>
      <c r="C16" s="154">
        <f>C17+C18</f>
        <v>1</v>
      </c>
      <c r="D16" s="155" t="str">
        <f>IF(SUBTOTAL(3,C11:C15)=SUBTOTAL(103,C11:C15),'Summary and sign-off Kaihautu'!$A$48,'Summary and sign-off Kaihautu'!$A$49)</f>
        <v>Check - there are no hidden rows with data</v>
      </c>
      <c r="E16" s="177" t="str">
        <f>IF('Summary and sign-off Kaihautu'!F60='Summary and sign-off Kaihautu'!F54,'Summary and sign-off Kaihautu'!A52,'Summary and sign-off Kaihautu'!A50)</f>
        <v>Check - each entry provides sufficient information</v>
      </c>
      <c r="F16" s="177"/>
      <c r="G16" s="87"/>
    </row>
    <row r="17" spans="1:6" ht="25.5" customHeight="1" x14ac:dyDescent="0.35">
      <c r="A17" s="89"/>
      <c r="B17" s="90" t="s">
        <v>96</v>
      </c>
      <c r="C17" s="91">
        <f>COUNTIF(C11:C15,'Summary and sign-off Kaihautu'!A45)</f>
        <v>1</v>
      </c>
      <c r="D17" s="17"/>
      <c r="E17" s="18"/>
      <c r="F17" s="19"/>
    </row>
    <row r="18" spans="1:6" ht="25.5" customHeight="1" x14ac:dyDescent="0.35">
      <c r="A18" s="89"/>
      <c r="B18" s="90" t="s">
        <v>97</v>
      </c>
      <c r="C18" s="91">
        <f>COUNTIF(C11:C15,'Summary and sign-off Kaihautu'!A46)</f>
        <v>0</v>
      </c>
      <c r="D18" s="17"/>
      <c r="E18" s="18"/>
      <c r="F18" s="19"/>
    </row>
    <row r="19" spans="1:6" ht="13" x14ac:dyDescent="0.3">
      <c r="A19" s="20"/>
      <c r="B19" s="21"/>
      <c r="C19" s="20"/>
      <c r="D19" s="22"/>
      <c r="E19" s="22"/>
      <c r="F19" s="20"/>
    </row>
    <row r="20" spans="1:6" ht="13" x14ac:dyDescent="0.3">
      <c r="A20" s="21" t="s">
        <v>152</v>
      </c>
      <c r="B20" s="21"/>
      <c r="C20" s="21"/>
      <c r="D20" s="21"/>
      <c r="E20" s="21"/>
      <c r="F20" s="21"/>
    </row>
    <row r="21" spans="1:6" ht="12.65" customHeight="1" x14ac:dyDescent="0.25">
      <c r="A21" s="23" t="s">
        <v>131</v>
      </c>
      <c r="B21" s="20"/>
      <c r="C21" s="20"/>
      <c r="D21" s="20"/>
      <c r="E21" s="20"/>
      <c r="F21" s="24"/>
    </row>
    <row r="22" spans="1:6" ht="13" x14ac:dyDescent="0.3">
      <c r="A22" s="23" t="s">
        <v>79</v>
      </c>
      <c r="B22" s="25"/>
      <c r="C22" s="26"/>
      <c r="D22" s="26"/>
      <c r="E22" s="26"/>
      <c r="F22" s="27"/>
    </row>
    <row r="23" spans="1:6" ht="13" x14ac:dyDescent="0.3">
      <c r="A23" s="23" t="s">
        <v>164</v>
      </c>
      <c r="B23" s="28"/>
      <c r="C23" s="28"/>
      <c r="D23" s="28"/>
      <c r="E23" s="28"/>
      <c r="F23" s="28"/>
    </row>
    <row r="24" spans="1:6" ht="12.75" customHeight="1" x14ac:dyDescent="0.25">
      <c r="A24" s="23" t="s">
        <v>165</v>
      </c>
      <c r="B24" s="20"/>
      <c r="C24" s="20"/>
      <c r="D24" s="20"/>
      <c r="E24" s="20"/>
      <c r="F24" s="20"/>
    </row>
    <row r="25" spans="1:6" ht="13" customHeight="1" x14ac:dyDescent="0.25">
      <c r="A25" s="29" t="s">
        <v>166</v>
      </c>
      <c r="B25" s="30"/>
      <c r="C25" s="30"/>
      <c r="D25" s="30"/>
      <c r="E25" s="30"/>
      <c r="F25" s="30"/>
    </row>
    <row r="26" spans="1:6" x14ac:dyDescent="0.25">
      <c r="A26" s="31" t="s">
        <v>167</v>
      </c>
      <c r="B26" s="32"/>
      <c r="C26" s="27"/>
      <c r="D26" s="27"/>
      <c r="E26" s="27"/>
      <c r="F26" s="27"/>
    </row>
    <row r="27" spans="1:6" ht="12.75" customHeight="1" x14ac:dyDescent="0.25">
      <c r="A27" s="31" t="s">
        <v>146</v>
      </c>
      <c r="B27" s="23"/>
      <c r="C27" s="33"/>
      <c r="D27" s="33"/>
      <c r="E27" s="33"/>
      <c r="F27" s="33"/>
    </row>
    <row r="28" spans="1:6" ht="12.75" customHeight="1" x14ac:dyDescent="0.25">
      <c r="A28" s="23"/>
      <c r="B28" s="23"/>
      <c r="C28" s="33"/>
      <c r="D28" s="33"/>
      <c r="E28" s="33"/>
      <c r="F28" s="33"/>
    </row>
    <row r="29" spans="1:6" ht="12.75" hidden="1" customHeight="1" x14ac:dyDescent="0.25">
      <c r="A29" s="23"/>
      <c r="B29" s="23"/>
      <c r="C29" s="33"/>
      <c r="D29" s="33"/>
      <c r="E29" s="33"/>
      <c r="F29" s="33"/>
    </row>
    <row r="32" spans="1:6" ht="13" hidden="1" x14ac:dyDescent="0.3">
      <c r="A32" s="21"/>
      <c r="B32" s="21"/>
      <c r="C32" s="21"/>
      <c r="D32" s="21"/>
      <c r="E32" s="21"/>
      <c r="F32" s="21"/>
    </row>
    <row r="33" spans="1:6" ht="13" hidden="1" x14ac:dyDescent="0.3">
      <c r="A33" s="21"/>
      <c r="B33" s="21"/>
      <c r="C33" s="21"/>
      <c r="D33" s="21"/>
      <c r="E33" s="21"/>
      <c r="F33" s="21"/>
    </row>
    <row r="34" spans="1:6" ht="13" hidden="1" x14ac:dyDescent="0.3">
      <c r="A34" s="21"/>
      <c r="B34" s="21"/>
      <c r="C34" s="21"/>
      <c r="D34" s="21"/>
      <c r="E34" s="21"/>
      <c r="F34" s="21"/>
    </row>
    <row r="35" spans="1:6" ht="13" hidden="1" x14ac:dyDescent="0.3">
      <c r="A35" s="21"/>
      <c r="B35" s="21"/>
      <c r="C35" s="21"/>
      <c r="D35" s="21"/>
      <c r="E35" s="21"/>
      <c r="F35" s="21"/>
    </row>
    <row r="36" spans="1:6" ht="13" hidden="1" x14ac:dyDescent="0.3">
      <c r="A36" s="21"/>
      <c r="B36" s="21"/>
      <c r="C36" s="21"/>
      <c r="D36" s="21"/>
      <c r="E36" s="21"/>
      <c r="F36" s="21"/>
    </row>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sheetData>
  <sheetProtection sheet="1" formatCells="0" insertRows="0" deleteRows="0"/>
  <dataConsolidate/>
  <mergeCells count="10">
    <mergeCell ref="B7:F7"/>
    <mergeCell ref="A8:F8"/>
    <mergeCell ref="A9:F9"/>
    <mergeCell ref="E16:F16"/>
    <mergeCell ref="A1:F1"/>
    <mergeCell ref="B2:F2"/>
    <mergeCell ref="B3:F3"/>
    <mergeCell ref="B4:F4"/>
    <mergeCell ref="B5:F5"/>
    <mergeCell ref="B6:F6"/>
  </mergeCells>
  <dataValidations count="3">
    <dataValidation allowBlank="1" showInputMessage="1" showErrorMessage="1" prompt="Insert additional rows as needed:_x000a_- 'right click' on a row number (left of screen)_x000a_- select 'Insert' (this will insert a row above it)" sqref="A10" xr:uid="{00000000-0002-0000-0A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A00-000001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xr:uid="{00000000-0002-0000-0A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A00-000003000000}">
          <x14:formula1>
            <xm:f>'Summary and sign-off Kaihautu'!$A$29:$A$30</xm:f>
          </x14:formula1>
          <xm:sqref>B7:F7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A00-000004000000}">
          <x14:formula1>
            <xm:f>'Summary and sign-off Kaihautu'!$A$27:$A$28</xm:f>
          </x14:formula1>
          <xm:sqref>B6</xm:sqref>
        </x14:dataValidation>
        <x14:dataValidation type="list" errorStyle="information" operator="greaterThan" allowBlank="1" showInputMessage="1" prompt="Provide specific $ value if possible" xr:uid="{00000000-0002-0000-0A00-000005000000}">
          <x14:formula1>
            <xm:f>'Summary and sign-off Kaihautu'!$A$39:$A$44</xm:f>
          </x14:formula1>
          <xm:sqref>E11:E15</xm:sqref>
        </x14:dataValidation>
        <x14:dataValidation type="list" allowBlank="1" showInputMessage="1" showErrorMessage="1" error="Use the drop down list (at the right of the cell)" xr:uid="{00000000-0002-0000-0A00-000006000000}">
          <x14:formula1>
            <xm:f>'Summary and sign-off Kaihautu'!$A$45:$A$46</xm:f>
          </x14:formula1>
          <xm:sqref>C11:C15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5"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169</v>
      </c>
      <c r="C2" s="174"/>
      <c r="D2" s="174"/>
      <c r="E2" s="174"/>
      <c r="F2" s="174"/>
      <c r="G2" s="46"/>
      <c r="H2" s="46"/>
      <c r="I2" s="46"/>
      <c r="J2" s="46"/>
      <c r="K2" s="46"/>
    </row>
    <row r="3" spans="1:11" ht="21" customHeight="1" x14ac:dyDescent="0.25">
      <c r="A3" s="4" t="s">
        <v>53</v>
      </c>
      <c r="B3" s="174" t="s">
        <v>170</v>
      </c>
      <c r="C3" s="174"/>
      <c r="D3" s="174"/>
      <c r="E3" s="174"/>
      <c r="F3" s="174"/>
      <c r="G3" s="46"/>
      <c r="H3" s="46"/>
      <c r="I3" s="46"/>
      <c r="J3" s="46"/>
      <c r="K3" s="46"/>
    </row>
    <row r="4" spans="1:11" ht="21" customHeight="1" x14ac:dyDescent="0.25">
      <c r="A4" s="4" t="s">
        <v>54</v>
      </c>
      <c r="B4" s="175">
        <v>44378</v>
      </c>
      <c r="C4" s="175"/>
      <c r="D4" s="175"/>
      <c r="E4" s="175"/>
      <c r="F4" s="175"/>
      <c r="G4" s="46"/>
      <c r="H4" s="46"/>
      <c r="I4" s="46"/>
      <c r="J4" s="46"/>
      <c r="K4" s="46"/>
    </row>
    <row r="5" spans="1:11" ht="21" customHeight="1" x14ac:dyDescent="0.25">
      <c r="A5" s="4" t="s">
        <v>55</v>
      </c>
      <c r="B5" s="175">
        <v>44742</v>
      </c>
      <c r="C5" s="175"/>
      <c r="D5" s="175"/>
      <c r="E5" s="175"/>
      <c r="F5" s="175"/>
      <c r="G5" s="46"/>
      <c r="H5" s="46"/>
      <c r="I5" s="46"/>
      <c r="J5" s="46"/>
      <c r="K5" s="46"/>
    </row>
    <row r="6" spans="1:11" ht="21" customHeight="1" x14ac:dyDescent="0.25">
      <c r="A6" s="4" t="s">
        <v>56</v>
      </c>
      <c r="B6" s="172" t="str">
        <f>IF(AND(Travel!B7&lt;&gt;A30,Hospitality!B7&lt;&gt;A30,'All other expenses'!B7&lt;&gt;A30,'Gifts and benefits'!B7&lt;&gt;A30),A31,IF(AND(Travel!B7=A30,Hospitality!B7=A30,'All other expenses'!B7=A30,'Gifts and benefits'!B7=A30),A33,A32))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181</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7246.41</v>
      </c>
      <c r="C11" s="102" t="str">
        <f>IF(Travel!B6="",A34,Travel!B6)</f>
        <v>Figures exclude GST</v>
      </c>
      <c r="D11" s="8"/>
      <c r="E11" s="10" t="s">
        <v>66</v>
      </c>
      <c r="F11" s="56">
        <f>'Gifts and benefits'!C19</f>
        <v>4</v>
      </c>
      <c r="G11" s="47"/>
      <c r="H11" s="47"/>
      <c r="I11" s="47"/>
      <c r="J11" s="47"/>
      <c r="K11" s="47"/>
    </row>
    <row r="12" spans="1:11" ht="27.75" customHeight="1" x14ac:dyDescent="0.35">
      <c r="A12" s="10" t="s">
        <v>24</v>
      </c>
      <c r="B12" s="94">
        <f>Hospitality!B19</f>
        <v>122.87</v>
      </c>
      <c r="C12" s="102" t="str">
        <f>IF(Hospitality!B6="",A34,Hospitality!B6)</f>
        <v>Figures exclude GST</v>
      </c>
      <c r="D12" s="8"/>
      <c r="E12" s="10" t="s">
        <v>67</v>
      </c>
      <c r="F12" s="56">
        <f>'Gifts and benefits'!C20</f>
        <v>4</v>
      </c>
      <c r="G12" s="47"/>
      <c r="H12" s="47"/>
      <c r="I12" s="47"/>
      <c r="J12" s="47"/>
      <c r="K12" s="47"/>
    </row>
    <row r="13" spans="1:11" ht="27.75" customHeight="1" x14ac:dyDescent="0.25">
      <c r="A13" s="10" t="s">
        <v>68</v>
      </c>
      <c r="B13" s="94">
        <f>'All other expenses'!B25</f>
        <v>0</v>
      </c>
      <c r="C13" s="102" t="str">
        <f>IF('All other expenses'!B6="",A34,'All other expenses'!B6)</f>
        <v>Figures exclude GST</v>
      </c>
      <c r="D13" s="8"/>
      <c r="E13" s="10" t="s">
        <v>69</v>
      </c>
      <c r="F13" s="56">
        <f>'Gifts and benefits'!C21</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Travel!B22</f>
        <v>4700.1899999999996</v>
      </c>
      <c r="C15" s="104" t="str">
        <f>C11</f>
        <v>Figures exclude GST</v>
      </c>
      <c r="D15" s="8"/>
      <c r="E15" s="8"/>
      <c r="F15" s="58"/>
      <c r="G15" s="46"/>
      <c r="H15" s="46"/>
      <c r="I15" s="46"/>
      <c r="J15" s="46"/>
      <c r="K15" s="46"/>
    </row>
    <row r="16" spans="1:11" ht="27.75" customHeight="1" x14ac:dyDescent="0.25">
      <c r="A16" s="11" t="s">
        <v>71</v>
      </c>
      <c r="B16" s="96">
        <f>Travel!B42</f>
        <v>2350.9700000000003</v>
      </c>
      <c r="C16" s="104" t="str">
        <f>C11</f>
        <v>Figures exclude GST</v>
      </c>
      <c r="D16" s="59"/>
      <c r="E16" s="8"/>
      <c r="F16" s="60"/>
      <c r="G16" s="46"/>
      <c r="H16" s="46"/>
      <c r="I16" s="46"/>
      <c r="J16" s="46"/>
      <c r="K16" s="46"/>
    </row>
    <row r="17" spans="1:11" ht="27.75" customHeight="1" x14ac:dyDescent="0.25">
      <c r="A17" s="11" t="s">
        <v>72</v>
      </c>
      <c r="B17" s="96">
        <f>Travel!B59</f>
        <v>195.25</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idden="1" x14ac:dyDescent="0.25">
      <c r="A27" s="12" t="s">
        <v>80</v>
      </c>
      <c r="B27" s="12"/>
      <c r="C27" s="12"/>
      <c r="D27" s="12"/>
      <c r="E27" s="12"/>
      <c r="F27" s="12"/>
      <c r="G27" s="46"/>
      <c r="H27" s="46"/>
      <c r="I27" s="46"/>
      <c r="J27" s="46"/>
      <c r="K27" s="46"/>
    </row>
    <row r="28" spans="1:11" hidden="1" x14ac:dyDescent="0.25">
      <c r="A28" s="12" t="s">
        <v>81</v>
      </c>
      <c r="B28" s="12"/>
      <c r="C28" s="12"/>
      <c r="D28" s="12"/>
      <c r="E28" s="12"/>
      <c r="F28" s="12"/>
      <c r="G28" s="46"/>
      <c r="H28" s="46"/>
      <c r="I28" s="46"/>
      <c r="J28" s="46"/>
      <c r="K28" s="46"/>
    </row>
    <row r="29" spans="1:11" hidden="1" x14ac:dyDescent="0.25">
      <c r="A29" s="13" t="s">
        <v>82</v>
      </c>
      <c r="B29" s="13"/>
      <c r="C29" s="13"/>
      <c r="D29" s="13"/>
      <c r="E29" s="13"/>
      <c r="F29" s="13"/>
      <c r="G29" s="46"/>
      <c r="H29" s="46"/>
      <c r="I29" s="46"/>
      <c r="J29" s="46"/>
      <c r="K29" s="46"/>
    </row>
    <row r="30" spans="1:11" hidden="1" x14ac:dyDescent="0.25">
      <c r="A30" s="13" t="s">
        <v>83</v>
      </c>
      <c r="B30" s="13"/>
      <c r="C30" s="13"/>
      <c r="D30" s="13"/>
      <c r="E30" s="13"/>
      <c r="F30" s="13"/>
      <c r="G30" s="46"/>
      <c r="H30" s="46"/>
      <c r="I30" s="46"/>
      <c r="J30" s="46"/>
      <c r="K30" s="46"/>
    </row>
    <row r="31" spans="1:11" hidden="1" x14ac:dyDescent="0.25">
      <c r="A31" s="12" t="s">
        <v>84</v>
      </c>
      <c r="B31" s="12"/>
      <c r="C31" s="12"/>
      <c r="D31" s="12"/>
      <c r="E31" s="12"/>
      <c r="F31" s="12"/>
      <c r="G31" s="46"/>
      <c r="H31" s="46"/>
      <c r="I31" s="46"/>
      <c r="J31" s="46"/>
      <c r="K31" s="46"/>
    </row>
    <row r="32" spans="1:11" hidden="1" x14ac:dyDescent="0.25">
      <c r="A32" s="12" t="s">
        <v>85</v>
      </c>
      <c r="B32" s="12"/>
      <c r="C32" s="12"/>
      <c r="D32" s="12"/>
      <c r="E32" s="12"/>
      <c r="F32" s="12"/>
      <c r="G32" s="46"/>
      <c r="H32" s="46"/>
      <c r="I32" s="46"/>
      <c r="J32" s="46"/>
      <c r="K32" s="46"/>
    </row>
    <row r="33" spans="1:11" hidden="1" x14ac:dyDescent="0.25">
      <c r="A33" s="12" t="s">
        <v>86</v>
      </c>
      <c r="B33" s="12"/>
      <c r="C33" s="12"/>
      <c r="D33" s="12"/>
      <c r="E33" s="12"/>
      <c r="F33" s="12"/>
      <c r="G33" s="46"/>
      <c r="H33" s="46"/>
      <c r="I33" s="46"/>
      <c r="J33" s="46"/>
      <c r="K33" s="46"/>
    </row>
    <row r="34" spans="1:11" hidden="1" x14ac:dyDescent="0.25">
      <c r="A34" s="13" t="s">
        <v>87</v>
      </c>
      <c r="B34" s="13"/>
      <c r="C34" s="13"/>
      <c r="D34" s="13"/>
      <c r="E34" s="13"/>
      <c r="F34" s="13"/>
      <c r="G34" s="46"/>
      <c r="H34" s="46"/>
      <c r="I34" s="46"/>
      <c r="J34" s="46"/>
      <c r="K34" s="46"/>
    </row>
    <row r="35" spans="1:11" hidden="1" x14ac:dyDescent="0.25">
      <c r="A35" s="13" t="s">
        <v>88</v>
      </c>
      <c r="B35" s="13"/>
      <c r="C35" s="13"/>
      <c r="D35" s="13"/>
      <c r="E35" s="13"/>
      <c r="F35" s="13"/>
      <c r="G35" s="46"/>
      <c r="H35" s="46"/>
      <c r="I35" s="46"/>
      <c r="J35" s="46"/>
      <c r="K35" s="46"/>
    </row>
    <row r="36" spans="1:11" hidden="1" x14ac:dyDescent="0.25">
      <c r="A36" s="99" t="s">
        <v>58</v>
      </c>
      <c r="B36" s="98"/>
      <c r="C36" s="98"/>
      <c r="D36" s="98"/>
      <c r="E36" s="98"/>
      <c r="F36" s="98"/>
      <c r="G36" s="46"/>
      <c r="H36" s="46"/>
      <c r="I36" s="46"/>
      <c r="J36" s="46"/>
      <c r="K36" s="46"/>
    </row>
    <row r="37" spans="1:11" hidden="1" x14ac:dyDescent="0.25">
      <c r="A37" s="99" t="s">
        <v>89</v>
      </c>
      <c r="B37" s="98"/>
      <c r="C37" s="98"/>
      <c r="D37" s="98"/>
      <c r="E37" s="98"/>
      <c r="F37" s="98"/>
      <c r="G37" s="46"/>
      <c r="H37" s="46"/>
      <c r="I37" s="46"/>
      <c r="J37" s="46"/>
      <c r="K37" s="46"/>
    </row>
    <row r="38" spans="1:11" hidden="1" x14ac:dyDescent="0.25">
      <c r="A38" s="99" t="s">
        <v>168</v>
      </c>
      <c r="B38" s="98"/>
      <c r="C38" s="98"/>
      <c r="D38" s="98"/>
      <c r="E38" s="98"/>
      <c r="F38" s="98"/>
      <c r="G38" s="46"/>
      <c r="H38" s="46"/>
      <c r="I38" s="46"/>
      <c r="J38" s="46"/>
      <c r="K38" s="46"/>
    </row>
    <row r="39" spans="1:11" hidden="1" x14ac:dyDescent="0.25">
      <c r="A39" s="63" t="s">
        <v>90</v>
      </c>
      <c r="B39" s="5"/>
      <c r="C39" s="5"/>
      <c r="D39" s="5"/>
      <c r="E39" s="5"/>
      <c r="F39" s="5"/>
      <c r="G39" s="46"/>
      <c r="H39" s="46"/>
      <c r="I39" s="46"/>
      <c r="J39" s="46"/>
      <c r="K39" s="46"/>
    </row>
    <row r="40" spans="1:11" hidden="1" x14ac:dyDescent="0.25">
      <c r="A40" s="64" t="s">
        <v>91</v>
      </c>
      <c r="B40" s="5"/>
      <c r="C40" s="5"/>
      <c r="D40" s="5"/>
      <c r="E40" s="5"/>
      <c r="F40" s="5"/>
      <c r="G40" s="46"/>
      <c r="H40" s="46"/>
      <c r="I40" s="46"/>
      <c r="J40" s="46"/>
      <c r="K40" s="46"/>
    </row>
    <row r="41" spans="1:11" hidden="1" x14ac:dyDescent="0.25">
      <c r="A41" s="64" t="s">
        <v>92</v>
      </c>
      <c r="B41" s="5"/>
      <c r="C41" s="5"/>
      <c r="D41" s="5"/>
      <c r="E41" s="5"/>
      <c r="F41" s="5"/>
      <c r="G41" s="46"/>
      <c r="H41" s="46"/>
      <c r="I41" s="46"/>
      <c r="J41" s="46"/>
      <c r="K41" s="46"/>
    </row>
    <row r="42" spans="1:11" hidden="1" x14ac:dyDescent="0.25">
      <c r="A42" s="64" t="s">
        <v>93</v>
      </c>
      <c r="B42" s="5"/>
      <c r="C42" s="5"/>
      <c r="D42" s="5"/>
      <c r="E42" s="5"/>
      <c r="F42" s="5"/>
      <c r="G42" s="46"/>
      <c r="H42" s="46"/>
      <c r="I42" s="46"/>
      <c r="J42" s="46"/>
      <c r="K42" s="46"/>
    </row>
    <row r="43" spans="1:11" hidden="1" x14ac:dyDescent="0.25">
      <c r="A43" s="64" t="s">
        <v>94</v>
      </c>
      <c r="B43" s="5"/>
      <c r="C43" s="5"/>
      <c r="D43" s="5"/>
      <c r="E43" s="5"/>
      <c r="F43" s="5"/>
      <c r="G43" s="46"/>
      <c r="H43" s="46"/>
      <c r="I43" s="46"/>
      <c r="J43" s="46"/>
      <c r="K43" s="46"/>
    </row>
    <row r="44" spans="1:11" hidden="1" x14ac:dyDescent="0.25">
      <c r="A44" s="64" t="s">
        <v>95</v>
      </c>
      <c r="B44" s="5"/>
      <c r="C44" s="5"/>
      <c r="D44" s="5"/>
      <c r="E44" s="5"/>
      <c r="F44" s="5"/>
      <c r="G44" s="46"/>
      <c r="H44" s="46"/>
      <c r="I44" s="46"/>
      <c r="J44" s="46"/>
      <c r="K44" s="46"/>
    </row>
    <row r="45" spans="1:11" hidden="1" x14ac:dyDescent="0.25">
      <c r="A45" s="100" t="s">
        <v>96</v>
      </c>
      <c r="B45" s="98"/>
      <c r="C45" s="98"/>
      <c r="D45" s="98"/>
      <c r="E45" s="98"/>
      <c r="F45" s="98"/>
      <c r="G45" s="46"/>
      <c r="H45" s="46"/>
      <c r="I45" s="46"/>
      <c r="J45" s="46"/>
      <c r="K45" s="46"/>
    </row>
    <row r="46" spans="1:11" hidden="1" x14ac:dyDescent="0.25">
      <c r="A46" s="98" t="s">
        <v>97</v>
      </c>
      <c r="B46" s="98"/>
      <c r="C46" s="98"/>
      <c r="D46" s="98"/>
      <c r="E46" s="98"/>
      <c r="F46" s="98"/>
      <c r="G46" s="46"/>
      <c r="H46" s="46"/>
      <c r="I46" s="46"/>
      <c r="J46" s="46"/>
      <c r="K46" s="46"/>
    </row>
    <row r="47" spans="1:11"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COUNT(Travel!B12:B21)</f>
        <v>3</v>
      </c>
      <c r="C55" s="111"/>
      <c r="D55" s="111">
        <f>COUNTIF(Travel!D12:D21,"*")</f>
        <v>3</v>
      </c>
      <c r="E55" s="112"/>
      <c r="F55" s="112" t="b">
        <f>MIN(B55,D55)=MAX(B55,D55)</f>
        <v>1</v>
      </c>
      <c r="G55" s="46"/>
      <c r="H55" s="46"/>
      <c r="I55" s="46"/>
      <c r="J55" s="46"/>
      <c r="K55" s="46"/>
    </row>
    <row r="56" spans="1:11" ht="13" hidden="1" x14ac:dyDescent="0.25">
      <c r="A56" s="121" t="s">
        <v>105</v>
      </c>
      <c r="B56" s="111">
        <f>COUNT(Travel!B26:B41)</f>
        <v>13</v>
      </c>
      <c r="C56" s="111"/>
      <c r="D56" s="111">
        <f>COUNTIF(Travel!D26:D41,"*")</f>
        <v>13</v>
      </c>
      <c r="E56" s="112"/>
      <c r="F56" s="112" t="b">
        <f>MIN(B56,D56)=MAX(B56,D56)</f>
        <v>1</v>
      </c>
    </row>
    <row r="57" spans="1:11" ht="13" hidden="1" x14ac:dyDescent="0.3">
      <c r="A57" s="122"/>
      <c r="B57" s="111">
        <f>COUNT(Travel!B46:B58)</f>
        <v>10</v>
      </c>
      <c r="C57" s="111"/>
      <c r="D57" s="111">
        <f>COUNTIF(Travel!D46:D58,"*")</f>
        <v>10</v>
      </c>
      <c r="E57" s="112"/>
      <c r="F57" s="112" t="b">
        <f>MIN(B57,D57)=MAX(B57,D57)</f>
        <v>1</v>
      </c>
    </row>
    <row r="58" spans="1:11" ht="13" hidden="1" x14ac:dyDescent="0.3">
      <c r="A58" s="123" t="s">
        <v>106</v>
      </c>
      <c r="B58" s="113">
        <f>COUNT(Hospitality!B11:B18)</f>
        <v>2</v>
      </c>
      <c r="C58" s="113"/>
      <c r="D58" s="113">
        <f>COUNTIF(Hospitality!D11:D18,"*")</f>
        <v>2</v>
      </c>
      <c r="E58" s="114"/>
      <c r="F58" s="114" t="b">
        <f>MIN(B58,D58)=MAX(B58,D58)</f>
        <v>1</v>
      </c>
    </row>
    <row r="59" spans="1:11" ht="13" hidden="1" x14ac:dyDescent="0.3">
      <c r="A59" s="124" t="s">
        <v>107</v>
      </c>
      <c r="B59" s="112">
        <f>COUNT('All other expenses'!B11:B24)</f>
        <v>0</v>
      </c>
      <c r="C59" s="112"/>
      <c r="D59" s="112">
        <f>COUNTIF('All other expenses'!D11:D24,"*")</f>
        <v>0</v>
      </c>
      <c r="E59" s="112"/>
      <c r="F59" s="112" t="b">
        <f>MIN(B59,D59)=MAX(B59,D59)</f>
        <v>1</v>
      </c>
    </row>
    <row r="60" spans="1:11" ht="13" hidden="1" x14ac:dyDescent="0.3">
      <c r="A60" s="123" t="s">
        <v>108</v>
      </c>
      <c r="B60" s="113">
        <f>COUNTIF('Gifts and benefits'!B11:B18,"*")</f>
        <v>4</v>
      </c>
      <c r="C60" s="113">
        <f>COUNTIF('Gifts and benefits'!C11:C18,"*")</f>
        <v>4</v>
      </c>
      <c r="D60" s="113"/>
      <c r="E60" s="113">
        <f>COUNTA('Gifts and benefits'!E11:E18)</f>
        <v>4</v>
      </c>
      <c r="F60" s="114" t="b">
        <f>MIN(B60,C60,E60)=MAX(B60,C60,E60)</f>
        <v>1</v>
      </c>
    </row>
    <row r="61" spans="1:1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3" priority="2" operator="equal">
      <formula>$A$36</formula>
    </cfRule>
  </conditionalFormatting>
  <conditionalFormatting sqref="B8:F8">
    <cfRule type="cellIs" dxfId="2"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6"/>
  <sheetViews>
    <sheetView topLeftCell="B34" zoomScaleNormal="100" workbookViewId="0">
      <selection activeCell="F50" sqref="F50"/>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3" t="s">
        <v>109</v>
      </c>
      <c r="B1" s="173"/>
      <c r="C1" s="173"/>
      <c r="D1" s="173"/>
      <c r="E1" s="173"/>
      <c r="F1" s="46"/>
    </row>
    <row r="2" spans="1:6" ht="21" customHeight="1" x14ac:dyDescent="0.25">
      <c r="A2" s="4" t="s">
        <v>52</v>
      </c>
      <c r="B2" s="176" t="str">
        <f>'Summary and sign-off CE'!B2:F2</f>
        <v>Museum of New Zealand Te Papa Tongarewa</v>
      </c>
      <c r="C2" s="176"/>
      <c r="D2" s="176"/>
      <c r="E2" s="176"/>
      <c r="F2" s="46"/>
    </row>
    <row r="3" spans="1:6" ht="21" customHeight="1" x14ac:dyDescent="0.25">
      <c r="A3" s="4" t="s">
        <v>110</v>
      </c>
      <c r="B3" s="176" t="str">
        <f>'Summary and sign-off CE'!B3:F3</f>
        <v>Courtney Johnston</v>
      </c>
      <c r="C3" s="176"/>
      <c r="D3" s="176"/>
      <c r="E3" s="176"/>
      <c r="F3" s="46"/>
    </row>
    <row r="4" spans="1:6" ht="21" customHeight="1" x14ac:dyDescent="0.25">
      <c r="A4" s="4" t="s">
        <v>111</v>
      </c>
      <c r="B4" s="176">
        <f>'Summary and sign-off CE'!B4:F4</f>
        <v>44378</v>
      </c>
      <c r="C4" s="176"/>
      <c r="D4" s="176"/>
      <c r="E4" s="176"/>
      <c r="F4" s="46"/>
    </row>
    <row r="5" spans="1:6" ht="21" customHeight="1" x14ac:dyDescent="0.25">
      <c r="A5" s="4" t="s">
        <v>112</v>
      </c>
      <c r="B5" s="176">
        <f>'Summary and sign-off CE'!B5:F5</f>
        <v>44742</v>
      </c>
      <c r="C5" s="176"/>
      <c r="D5" s="176"/>
      <c r="E5" s="176"/>
      <c r="F5" s="46"/>
    </row>
    <row r="6" spans="1:6" ht="21" customHeight="1" x14ac:dyDescent="0.25">
      <c r="A6" s="4" t="s">
        <v>113</v>
      </c>
      <c r="B6" s="171" t="s">
        <v>81</v>
      </c>
      <c r="C6" s="171"/>
      <c r="D6" s="171"/>
      <c r="E6" s="171"/>
      <c r="F6" s="46"/>
    </row>
    <row r="7" spans="1:6" ht="21" customHeight="1" x14ac:dyDescent="0.25">
      <c r="A7" s="4" t="s">
        <v>56</v>
      </c>
      <c r="B7" s="171" t="s">
        <v>83</v>
      </c>
      <c r="C7" s="171"/>
      <c r="D7" s="171"/>
      <c r="E7" s="171"/>
      <c r="F7" s="46"/>
    </row>
    <row r="8" spans="1:6" ht="36" customHeight="1" x14ac:dyDescent="0.3">
      <c r="A8" s="179" t="s">
        <v>114</v>
      </c>
      <c r="B8" s="180"/>
      <c r="C8" s="180"/>
      <c r="D8" s="180"/>
      <c r="E8" s="180"/>
      <c r="F8" s="22"/>
    </row>
    <row r="9" spans="1:6" ht="36" customHeight="1" x14ac:dyDescent="0.3">
      <c r="A9" s="181" t="s">
        <v>115</v>
      </c>
      <c r="B9" s="182"/>
      <c r="C9" s="182"/>
      <c r="D9" s="182"/>
      <c r="E9" s="182"/>
      <c r="F9" s="22"/>
    </row>
    <row r="10" spans="1:6" ht="24.75" customHeight="1" x14ac:dyDescent="0.35">
      <c r="A10" s="178" t="s">
        <v>116</v>
      </c>
      <c r="B10" s="183"/>
      <c r="C10" s="178"/>
      <c r="D10" s="178"/>
      <c r="E10" s="178"/>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v>44716</v>
      </c>
      <c r="B13" s="158">
        <v>4381.1899999999996</v>
      </c>
      <c r="C13" s="159" t="s">
        <v>203</v>
      </c>
      <c r="D13" s="159" t="s">
        <v>182</v>
      </c>
      <c r="E13" s="160" t="s">
        <v>183</v>
      </c>
      <c r="F13" s="1"/>
    </row>
    <row r="14" spans="1:6" s="87" customFormat="1" x14ac:dyDescent="0.25">
      <c r="A14" s="157">
        <v>44716</v>
      </c>
      <c r="B14" s="158">
        <v>180</v>
      </c>
      <c r="C14" s="159" t="s">
        <v>203</v>
      </c>
      <c r="D14" s="159" t="s">
        <v>184</v>
      </c>
      <c r="E14" s="160" t="s">
        <v>183</v>
      </c>
      <c r="F14" s="1"/>
    </row>
    <row r="15" spans="1:6" s="87" customFormat="1" x14ac:dyDescent="0.25">
      <c r="A15" s="157">
        <v>44716</v>
      </c>
      <c r="B15" s="158">
        <v>139</v>
      </c>
      <c r="C15" s="159" t="s">
        <v>203</v>
      </c>
      <c r="D15" s="159" t="s">
        <v>185</v>
      </c>
      <c r="E15" s="160" t="s">
        <v>183</v>
      </c>
      <c r="F15" s="1"/>
    </row>
    <row r="16" spans="1:6" s="87" customFormat="1" hidden="1" x14ac:dyDescent="0.25">
      <c r="A16" s="157"/>
      <c r="B16" s="158"/>
      <c r="C16" s="159"/>
      <c r="D16" s="159"/>
      <c r="E16" s="160"/>
      <c r="F16" s="1"/>
    </row>
    <row r="17" spans="1:6" s="87" customFormat="1" hidden="1" x14ac:dyDescent="0.25">
      <c r="A17" s="157"/>
      <c r="B17" s="158"/>
      <c r="C17" s="159"/>
      <c r="D17" s="159"/>
      <c r="E17" s="160"/>
      <c r="F17" s="1"/>
    </row>
    <row r="18" spans="1:6" s="87" customFormat="1" ht="12.75" hidden="1" customHeight="1" x14ac:dyDescent="0.25">
      <c r="A18" s="157"/>
      <c r="B18" s="158"/>
      <c r="C18" s="159"/>
      <c r="D18" s="159"/>
      <c r="E18" s="160"/>
      <c r="F18" s="1"/>
    </row>
    <row r="19" spans="1:6" s="87" customFormat="1" hidden="1" x14ac:dyDescent="0.25">
      <c r="A19" s="161"/>
      <c r="B19" s="158"/>
      <c r="C19" s="159"/>
      <c r="D19" s="159"/>
      <c r="E19" s="160"/>
      <c r="F19" s="1"/>
    </row>
    <row r="20" spans="1:6" s="87" customFormat="1" hidden="1" x14ac:dyDescent="0.25">
      <c r="A20" s="161"/>
      <c r="B20" s="158"/>
      <c r="C20" s="159"/>
      <c r="D20" s="159"/>
      <c r="E20" s="160"/>
      <c r="F20" s="1"/>
    </row>
    <row r="21" spans="1:6" s="87" customFormat="1" hidden="1" x14ac:dyDescent="0.25">
      <c r="A21" s="143"/>
      <c r="B21" s="144"/>
      <c r="C21" s="145"/>
      <c r="D21" s="145"/>
      <c r="E21" s="146"/>
      <c r="F21" s="1"/>
    </row>
    <row r="22" spans="1:6" ht="19.5" customHeight="1" x14ac:dyDescent="0.25">
      <c r="A22" s="107" t="s">
        <v>122</v>
      </c>
      <c r="B22" s="108">
        <f>SUM(B12:B21)</f>
        <v>4700.1899999999996</v>
      </c>
      <c r="C22" s="168" t="str">
        <f>IF(SUBTOTAL(3,B12:B21)=SUBTOTAL(103,B12:B21),'Summary and sign-off CE'!$A$48,'Summary and sign-off CE'!$A$49)</f>
        <v>Check - there are no hidden rows with data</v>
      </c>
      <c r="D22" s="177" t="str">
        <f>IF('Summary and sign-off CE'!F55='Summary and sign-off CE'!F54,'Summary and sign-off CE'!A51,'Summary and sign-off CE'!A50)</f>
        <v>Check - each entry provides sufficient information</v>
      </c>
      <c r="E22" s="177"/>
      <c r="F22" s="46"/>
    </row>
    <row r="23" spans="1:6" ht="10.5" customHeight="1" x14ac:dyDescent="0.3">
      <c r="A23" s="27"/>
      <c r="B23" s="22"/>
      <c r="C23" s="27"/>
      <c r="D23" s="27"/>
      <c r="E23" s="27"/>
      <c r="F23" s="27"/>
    </row>
    <row r="24" spans="1:6" ht="24.75" customHeight="1" x14ac:dyDescent="0.35">
      <c r="A24" s="178" t="s">
        <v>123</v>
      </c>
      <c r="B24" s="178"/>
      <c r="C24" s="178"/>
      <c r="D24" s="178"/>
      <c r="E24" s="178"/>
      <c r="F24" s="47"/>
    </row>
    <row r="25" spans="1:6" ht="27" customHeight="1" x14ac:dyDescent="0.25">
      <c r="A25" s="35" t="s">
        <v>117</v>
      </c>
      <c r="B25" s="35" t="s">
        <v>62</v>
      </c>
      <c r="C25" s="35" t="s">
        <v>124</v>
      </c>
      <c r="D25" s="35" t="s">
        <v>120</v>
      </c>
      <c r="E25" s="35" t="s">
        <v>121</v>
      </c>
      <c r="F25" s="48"/>
    </row>
    <row r="26" spans="1:6" s="87" customFormat="1" hidden="1" x14ac:dyDescent="0.25">
      <c r="A26" s="133"/>
      <c r="B26" s="134"/>
      <c r="C26" s="135"/>
      <c r="D26" s="135"/>
      <c r="E26" s="136"/>
      <c r="F26" s="1"/>
    </row>
    <row r="27" spans="1:6" s="87" customFormat="1" x14ac:dyDescent="0.25">
      <c r="A27" s="157">
        <v>44644</v>
      </c>
      <c r="B27" s="158">
        <v>369.84</v>
      </c>
      <c r="C27" s="159" t="s">
        <v>186</v>
      </c>
      <c r="D27" s="159" t="s">
        <v>182</v>
      </c>
      <c r="E27" s="160" t="s">
        <v>173</v>
      </c>
      <c r="F27" s="1"/>
    </row>
    <row r="28" spans="1:6" s="87" customFormat="1" x14ac:dyDescent="0.25">
      <c r="A28" s="157">
        <v>44644</v>
      </c>
      <c r="B28" s="158">
        <v>303.45</v>
      </c>
      <c r="C28" s="159" t="s">
        <v>186</v>
      </c>
      <c r="D28" s="159" t="s">
        <v>184</v>
      </c>
      <c r="E28" s="160" t="s">
        <v>173</v>
      </c>
      <c r="F28" s="1"/>
    </row>
    <row r="29" spans="1:6" s="87" customFormat="1" x14ac:dyDescent="0.25">
      <c r="A29" s="157">
        <v>44644</v>
      </c>
      <c r="B29" s="158">
        <v>143.12</v>
      </c>
      <c r="C29" s="159" t="s">
        <v>186</v>
      </c>
      <c r="D29" s="159" t="s">
        <v>187</v>
      </c>
      <c r="E29" s="160" t="s">
        <v>173</v>
      </c>
      <c r="F29" s="1"/>
    </row>
    <row r="30" spans="1:6" s="87" customFormat="1" x14ac:dyDescent="0.25">
      <c r="A30" s="157">
        <v>44644</v>
      </c>
      <c r="B30" s="158">
        <v>33</v>
      </c>
      <c r="C30" s="159" t="s">
        <v>186</v>
      </c>
      <c r="D30" s="159" t="s">
        <v>185</v>
      </c>
      <c r="E30" s="160" t="s">
        <v>173</v>
      </c>
      <c r="F30" s="1"/>
    </row>
    <row r="31" spans="1:6" s="87" customFormat="1" x14ac:dyDescent="0.25">
      <c r="A31" s="157">
        <v>44645</v>
      </c>
      <c r="B31" s="158">
        <v>31.63</v>
      </c>
      <c r="C31" s="159" t="s">
        <v>186</v>
      </c>
      <c r="D31" s="159" t="s">
        <v>171</v>
      </c>
      <c r="E31" s="160" t="s">
        <v>172</v>
      </c>
      <c r="F31" s="1"/>
    </row>
    <row r="32" spans="1:6" s="87" customFormat="1" x14ac:dyDescent="0.25">
      <c r="A32" s="157">
        <v>44701</v>
      </c>
      <c r="B32" s="158">
        <v>762.5</v>
      </c>
      <c r="C32" s="159" t="s">
        <v>204</v>
      </c>
      <c r="D32" s="159" t="s">
        <v>182</v>
      </c>
      <c r="E32" s="160" t="s">
        <v>205</v>
      </c>
      <c r="F32" s="1"/>
    </row>
    <row r="33" spans="1:6" s="87" customFormat="1" x14ac:dyDescent="0.25">
      <c r="A33" s="157">
        <v>44701</v>
      </c>
      <c r="B33" s="158">
        <v>111.65</v>
      </c>
      <c r="C33" s="159" t="s">
        <v>204</v>
      </c>
      <c r="D33" s="159" t="s">
        <v>187</v>
      </c>
      <c r="E33" s="160" t="s">
        <v>205</v>
      </c>
      <c r="F33" s="1"/>
    </row>
    <row r="34" spans="1:6" s="87" customFormat="1" x14ac:dyDescent="0.25">
      <c r="A34" s="157">
        <v>44701</v>
      </c>
      <c r="B34" s="158">
        <v>29</v>
      </c>
      <c r="C34" s="159" t="s">
        <v>204</v>
      </c>
      <c r="D34" s="159" t="s">
        <v>185</v>
      </c>
      <c r="E34" s="160" t="s">
        <v>205</v>
      </c>
      <c r="F34" s="1"/>
    </row>
    <row r="35" spans="1:6" s="87" customFormat="1" x14ac:dyDescent="0.25">
      <c r="A35" s="157">
        <v>44705</v>
      </c>
      <c r="B35" s="158">
        <v>91.96</v>
      </c>
      <c r="C35" s="159" t="s">
        <v>189</v>
      </c>
      <c r="D35" s="159" t="s">
        <v>182</v>
      </c>
      <c r="E35" s="160" t="s">
        <v>174</v>
      </c>
      <c r="F35" s="1"/>
    </row>
    <row r="36" spans="1:6" s="87" customFormat="1" x14ac:dyDescent="0.25">
      <c r="A36" s="157">
        <v>44705</v>
      </c>
      <c r="B36" s="158">
        <v>70</v>
      </c>
      <c r="C36" s="159" t="s">
        <v>189</v>
      </c>
      <c r="D36" s="159" t="s">
        <v>185</v>
      </c>
      <c r="E36" s="160" t="s">
        <v>174</v>
      </c>
      <c r="F36" s="1"/>
    </row>
    <row r="37" spans="1:6" s="87" customFormat="1" x14ac:dyDescent="0.25">
      <c r="A37" s="157">
        <v>44713</v>
      </c>
      <c r="B37" s="158">
        <v>104.6</v>
      </c>
      <c r="C37" s="159" t="s">
        <v>188</v>
      </c>
      <c r="D37" s="159" t="s">
        <v>185</v>
      </c>
      <c r="E37" s="160" t="s">
        <v>174</v>
      </c>
      <c r="F37" s="1"/>
    </row>
    <row r="38" spans="1:6" s="87" customFormat="1" x14ac:dyDescent="0.25">
      <c r="A38" s="157">
        <v>44742</v>
      </c>
      <c r="B38" s="158">
        <v>295.22000000000003</v>
      </c>
      <c r="C38" s="159" t="s">
        <v>190</v>
      </c>
      <c r="D38" s="159" t="s">
        <v>182</v>
      </c>
      <c r="E38" s="160" t="s">
        <v>174</v>
      </c>
      <c r="F38" s="1"/>
    </row>
    <row r="39" spans="1:6" s="87" customFormat="1" x14ac:dyDescent="0.25">
      <c r="A39" s="157">
        <v>44742</v>
      </c>
      <c r="B39" s="158">
        <v>5</v>
      </c>
      <c r="C39" s="159" t="s">
        <v>190</v>
      </c>
      <c r="D39" s="159" t="s">
        <v>185</v>
      </c>
      <c r="E39" s="160" t="s">
        <v>174</v>
      </c>
      <c r="F39" s="1"/>
    </row>
    <row r="40" spans="1:6" s="87" customFormat="1" x14ac:dyDescent="0.25">
      <c r="A40" s="157"/>
      <c r="B40" s="158"/>
      <c r="C40" s="159"/>
      <c r="D40" s="159"/>
      <c r="E40" s="160"/>
      <c r="F40" s="1"/>
    </row>
    <row r="41" spans="1:6" s="87" customFormat="1" hidden="1" x14ac:dyDescent="0.25">
      <c r="A41" s="147"/>
      <c r="B41" s="148"/>
      <c r="C41" s="149"/>
      <c r="D41" s="149"/>
      <c r="E41" s="150"/>
      <c r="F41" s="1"/>
    </row>
    <row r="42" spans="1:6" ht="19.5" customHeight="1" x14ac:dyDescent="0.25">
      <c r="A42" s="107" t="s">
        <v>125</v>
      </c>
      <c r="B42" s="108">
        <f>SUM(B26:B41)</f>
        <v>2350.9700000000003</v>
      </c>
      <c r="C42" s="168" t="str">
        <f>IF(SUBTOTAL(3,B26:B41)=SUBTOTAL(103,B26:B41),'Summary and sign-off CE'!$A$48,'Summary and sign-off CE'!$A$49)</f>
        <v>Check - there are no hidden rows with data</v>
      </c>
      <c r="D42" s="177" t="str">
        <f>IF('Summary and sign-off CE'!F56='Summary and sign-off CE'!F54,'Summary and sign-off CE'!A51,'Summary and sign-off CE'!A50)</f>
        <v>Check - each entry provides sufficient information</v>
      </c>
      <c r="E42" s="177"/>
      <c r="F42" s="46"/>
    </row>
    <row r="43" spans="1:6" ht="10.5" customHeight="1" x14ac:dyDescent="0.3">
      <c r="A43" s="27"/>
      <c r="B43" s="22"/>
      <c r="C43" s="27"/>
      <c r="D43" s="27"/>
      <c r="E43" s="27"/>
      <c r="F43" s="27"/>
    </row>
    <row r="44" spans="1:6" ht="24.75" customHeight="1" x14ac:dyDescent="0.25">
      <c r="A44" s="178" t="s">
        <v>126</v>
      </c>
      <c r="B44" s="178"/>
      <c r="C44" s="178"/>
      <c r="D44" s="178"/>
      <c r="E44" s="178"/>
      <c r="F44" s="46"/>
    </row>
    <row r="45" spans="1:6" ht="27" customHeight="1" x14ac:dyDescent="0.25">
      <c r="A45" s="35" t="s">
        <v>117</v>
      </c>
      <c r="B45" s="35" t="s">
        <v>62</v>
      </c>
      <c r="C45" s="35" t="s">
        <v>127</v>
      </c>
      <c r="D45" s="35" t="s">
        <v>128</v>
      </c>
      <c r="E45" s="35" t="s">
        <v>121</v>
      </c>
      <c r="F45" s="49"/>
    </row>
    <row r="46" spans="1:6" s="87" customFormat="1" hidden="1" x14ac:dyDescent="0.25">
      <c r="A46" s="133"/>
      <c r="B46" s="134"/>
      <c r="C46" s="135"/>
      <c r="D46" s="135"/>
      <c r="E46" s="136"/>
      <c r="F46" s="1"/>
    </row>
    <row r="47" spans="1:6" s="87" customFormat="1" x14ac:dyDescent="0.25">
      <c r="A47" s="157">
        <v>44643</v>
      </c>
      <c r="B47" s="158">
        <v>31.63</v>
      </c>
      <c r="C47" s="159" t="s">
        <v>216</v>
      </c>
      <c r="D47" s="159" t="s">
        <v>217</v>
      </c>
      <c r="E47" s="160" t="s">
        <v>172</v>
      </c>
      <c r="F47" s="1"/>
    </row>
    <row r="48" spans="1:6" s="87" customFormat="1" x14ac:dyDescent="0.25">
      <c r="A48" s="157">
        <v>44702</v>
      </c>
      <c r="B48" s="158">
        <v>31.45</v>
      </c>
      <c r="C48" s="159" t="s">
        <v>216</v>
      </c>
      <c r="D48" s="159" t="s">
        <v>217</v>
      </c>
      <c r="E48" s="160" t="s">
        <v>172</v>
      </c>
      <c r="F48" s="1"/>
    </row>
    <row r="49" spans="1:6" s="87" customFormat="1" x14ac:dyDescent="0.25">
      <c r="A49" s="157">
        <v>44714</v>
      </c>
      <c r="B49" s="158">
        <v>7.03</v>
      </c>
      <c r="C49" s="159" t="s">
        <v>216</v>
      </c>
      <c r="D49" s="159" t="s">
        <v>217</v>
      </c>
      <c r="E49" s="160" t="s">
        <v>172</v>
      </c>
      <c r="F49" s="1"/>
    </row>
    <row r="50" spans="1:6" s="87" customFormat="1" x14ac:dyDescent="0.25">
      <c r="A50" s="157">
        <v>44715</v>
      </c>
      <c r="B50" s="158">
        <v>7.17</v>
      </c>
      <c r="C50" s="159" t="s">
        <v>216</v>
      </c>
      <c r="D50" s="159" t="s">
        <v>217</v>
      </c>
      <c r="E50" s="160" t="s">
        <v>172</v>
      </c>
      <c r="F50" s="1"/>
    </row>
    <row r="51" spans="1:6" s="87" customFormat="1" x14ac:dyDescent="0.25">
      <c r="A51" s="157">
        <v>44723</v>
      </c>
      <c r="B51" s="158">
        <v>17.37</v>
      </c>
      <c r="C51" s="159" t="s">
        <v>216</v>
      </c>
      <c r="D51" s="159" t="s">
        <v>217</v>
      </c>
      <c r="E51" s="160" t="s">
        <v>172</v>
      </c>
      <c r="F51" s="1"/>
    </row>
    <row r="52" spans="1:6" s="87" customFormat="1" x14ac:dyDescent="0.25">
      <c r="A52" s="157">
        <v>44723</v>
      </c>
      <c r="B52" s="158">
        <v>20.34</v>
      </c>
      <c r="C52" s="159" t="s">
        <v>216</v>
      </c>
      <c r="D52" s="159" t="s">
        <v>217</v>
      </c>
      <c r="E52" s="160" t="s">
        <v>172</v>
      </c>
      <c r="F52" s="1"/>
    </row>
    <row r="53" spans="1:6" s="87" customFormat="1" x14ac:dyDescent="0.25">
      <c r="A53" s="157">
        <v>44723</v>
      </c>
      <c r="B53" s="158">
        <v>31.47</v>
      </c>
      <c r="C53" s="159" t="s">
        <v>216</v>
      </c>
      <c r="D53" s="159" t="s">
        <v>217</v>
      </c>
      <c r="E53" s="160" t="s">
        <v>172</v>
      </c>
      <c r="F53" s="1"/>
    </row>
    <row r="54" spans="1:6" s="87" customFormat="1" x14ac:dyDescent="0.25">
      <c r="A54" s="157">
        <v>44725</v>
      </c>
      <c r="B54" s="158">
        <v>7.94</v>
      </c>
      <c r="C54" s="159" t="s">
        <v>216</v>
      </c>
      <c r="D54" s="159" t="s">
        <v>217</v>
      </c>
      <c r="E54" s="160" t="s">
        <v>172</v>
      </c>
      <c r="F54" s="1"/>
    </row>
    <row r="55" spans="1:6" s="87" customFormat="1" x14ac:dyDescent="0.25">
      <c r="A55" s="157">
        <v>44722</v>
      </c>
      <c r="B55" s="158">
        <v>22.71</v>
      </c>
      <c r="C55" s="159" t="s">
        <v>216</v>
      </c>
      <c r="D55" s="159" t="s">
        <v>217</v>
      </c>
      <c r="E55" s="160" t="s">
        <v>172</v>
      </c>
      <c r="F55" s="1"/>
    </row>
    <row r="56" spans="1:6" s="87" customFormat="1" x14ac:dyDescent="0.25">
      <c r="A56" s="157">
        <v>44728</v>
      </c>
      <c r="B56" s="158">
        <v>18.14</v>
      </c>
      <c r="C56" s="159" t="s">
        <v>216</v>
      </c>
      <c r="D56" s="159" t="s">
        <v>217</v>
      </c>
      <c r="E56" s="160" t="s">
        <v>172</v>
      </c>
      <c r="F56" s="1"/>
    </row>
    <row r="57" spans="1:6" s="87" customFormat="1" x14ac:dyDescent="0.25">
      <c r="A57" s="157"/>
      <c r="B57" s="158"/>
      <c r="C57" s="159"/>
      <c r="D57" s="159"/>
      <c r="E57" s="160"/>
      <c r="F57" s="1"/>
    </row>
    <row r="58" spans="1:6" s="87" customFormat="1" hidden="1" x14ac:dyDescent="0.25">
      <c r="A58" s="133"/>
      <c r="B58" s="134"/>
      <c r="C58" s="135"/>
      <c r="D58" s="135"/>
      <c r="E58" s="136"/>
      <c r="F58" s="1"/>
    </row>
    <row r="59" spans="1:6" ht="19.5" customHeight="1" x14ac:dyDescent="0.25">
      <c r="A59" s="107" t="s">
        <v>129</v>
      </c>
      <c r="B59" s="108">
        <f>SUM(B46:B58)</f>
        <v>195.25</v>
      </c>
      <c r="C59" s="168" t="str">
        <f>IF(SUBTOTAL(3,B46:B58)=SUBTOTAL(103,B46:B58),'Summary and sign-off CE'!$A$48,'Summary and sign-off CE'!$A$49)</f>
        <v>Check - there are no hidden rows with data</v>
      </c>
      <c r="D59" s="177" t="str">
        <f>IF('Summary and sign-off CE'!F57='Summary and sign-off CE'!F54,'Summary and sign-off CE'!A51,'Summary and sign-off CE'!A50)</f>
        <v>Check - each entry provides sufficient information</v>
      </c>
      <c r="E59" s="177"/>
      <c r="F59" s="46"/>
    </row>
    <row r="60" spans="1:6" ht="10.5" customHeight="1" x14ac:dyDescent="0.3">
      <c r="A60" s="27"/>
      <c r="B60" s="92"/>
      <c r="C60" s="22"/>
      <c r="D60" s="27"/>
      <c r="E60" s="27"/>
      <c r="F60" s="27"/>
    </row>
    <row r="61" spans="1:6" ht="34.5" customHeight="1" x14ac:dyDescent="0.25">
      <c r="A61" s="50" t="s">
        <v>130</v>
      </c>
      <c r="B61" s="93">
        <f>B22+B42+B59</f>
        <v>7246.41</v>
      </c>
      <c r="C61" s="51"/>
      <c r="D61" s="51"/>
      <c r="E61" s="51"/>
      <c r="F61" s="26"/>
    </row>
    <row r="62" spans="1:6" ht="13" x14ac:dyDescent="0.3">
      <c r="A62" s="27"/>
      <c r="B62" s="22"/>
      <c r="C62" s="27"/>
      <c r="D62" s="27"/>
      <c r="E62" s="27"/>
      <c r="F62" s="27"/>
    </row>
    <row r="63" spans="1:6" ht="13" x14ac:dyDescent="0.3">
      <c r="A63" s="52" t="s">
        <v>73</v>
      </c>
      <c r="B63" s="25"/>
      <c r="C63" s="26"/>
      <c r="D63" s="26"/>
      <c r="E63" s="26"/>
      <c r="F63" s="27"/>
    </row>
    <row r="64" spans="1:6" ht="12.65" customHeight="1" x14ac:dyDescent="0.25">
      <c r="A64" s="23" t="s">
        <v>131</v>
      </c>
      <c r="B64" s="53"/>
      <c r="C64" s="53"/>
      <c r="D64" s="32"/>
      <c r="E64" s="32"/>
      <c r="F64" s="27"/>
    </row>
    <row r="65" spans="1:6" ht="13" customHeight="1" x14ac:dyDescent="0.25">
      <c r="A65" s="31" t="s">
        <v>132</v>
      </c>
      <c r="B65" s="27"/>
      <c r="C65" s="32"/>
      <c r="D65" s="27"/>
      <c r="E65" s="32"/>
      <c r="F65" s="27"/>
    </row>
    <row r="66" spans="1:6" x14ac:dyDescent="0.25">
      <c r="A66" s="31" t="s">
        <v>133</v>
      </c>
      <c r="B66" s="32"/>
      <c r="C66" s="32"/>
      <c r="D66" s="32"/>
      <c r="E66" s="54"/>
      <c r="F66" s="46"/>
    </row>
    <row r="67" spans="1:6" ht="13" x14ac:dyDescent="0.3">
      <c r="A67" s="23" t="s">
        <v>79</v>
      </c>
      <c r="B67" s="25"/>
      <c r="C67" s="26"/>
      <c r="D67" s="26"/>
      <c r="E67" s="26"/>
      <c r="F67" s="27"/>
    </row>
    <row r="68" spans="1:6" ht="13" customHeight="1" x14ac:dyDescent="0.25">
      <c r="A68" s="31" t="s">
        <v>134</v>
      </c>
      <c r="B68" s="27"/>
      <c r="C68" s="32"/>
      <c r="D68" s="27"/>
      <c r="E68" s="32"/>
      <c r="F68" s="27"/>
    </row>
    <row r="69" spans="1:6" x14ac:dyDescent="0.25">
      <c r="A69" s="31" t="s">
        <v>135</v>
      </c>
      <c r="B69" s="32"/>
      <c r="C69" s="32"/>
      <c r="D69" s="32"/>
      <c r="E69" s="54"/>
      <c r="F69" s="46"/>
    </row>
    <row r="70" spans="1:6" x14ac:dyDescent="0.25">
      <c r="A70" s="36" t="s">
        <v>136</v>
      </c>
      <c r="B70" s="36"/>
      <c r="C70" s="36"/>
      <c r="D70" s="36"/>
      <c r="E70" s="54"/>
      <c r="F70" s="46"/>
    </row>
    <row r="71" spans="1:6" x14ac:dyDescent="0.25">
      <c r="A71" s="40"/>
      <c r="B71" s="27"/>
      <c r="C71" s="27"/>
      <c r="D71" s="27"/>
      <c r="E71" s="46"/>
      <c r="F71" s="46"/>
    </row>
    <row r="72" spans="1:6" hidden="1" x14ac:dyDescent="0.25">
      <c r="A72" s="40"/>
      <c r="B72" s="27"/>
      <c r="C72" s="27"/>
      <c r="D72" s="27"/>
      <c r="E72" s="46"/>
      <c r="F72" s="46"/>
    </row>
    <row r="73" spans="1:6" x14ac:dyDescent="0.25"/>
    <row r="74" spans="1:6" x14ac:dyDescent="0.25"/>
    <row r="75" spans="1:6" x14ac:dyDescent="0.25"/>
    <row r="76" spans="1:6" x14ac:dyDescent="0.25"/>
    <row r="77" spans="1:6" ht="12.75" hidden="1" customHeight="1" x14ac:dyDescent="0.25"/>
    <row r="78" spans="1:6" x14ac:dyDescent="0.25"/>
    <row r="79" spans="1:6" x14ac:dyDescent="0.25"/>
    <row r="80" spans="1:6" hidden="1" x14ac:dyDescent="0.25">
      <c r="A80" s="55"/>
      <c r="B80" s="46"/>
      <c r="C80" s="46"/>
      <c r="D80" s="46"/>
      <c r="E80" s="46"/>
      <c r="F80" s="46"/>
    </row>
    <row r="81" spans="1:6" hidden="1" x14ac:dyDescent="0.25">
      <c r="A81" s="55"/>
      <c r="B81" s="46"/>
      <c r="C81" s="46"/>
      <c r="D81" s="46"/>
      <c r="E81" s="46"/>
      <c r="F81" s="46"/>
    </row>
    <row r="82" spans="1:6" hidden="1" x14ac:dyDescent="0.25">
      <c r="A82" s="55"/>
      <c r="B82" s="46"/>
      <c r="C82" s="46"/>
      <c r="D82" s="46"/>
      <c r="E82" s="46"/>
      <c r="F82" s="46"/>
    </row>
    <row r="83" spans="1:6" hidden="1" x14ac:dyDescent="0.25">
      <c r="A83" s="55"/>
      <c r="B83" s="46"/>
      <c r="C83" s="46"/>
      <c r="D83" s="46"/>
      <c r="E83" s="46"/>
      <c r="F83" s="46"/>
    </row>
    <row r="84" spans="1:6" hidden="1" x14ac:dyDescent="0.25">
      <c r="A84" s="55"/>
      <c r="B84" s="46"/>
      <c r="C84" s="46"/>
      <c r="D84" s="46"/>
      <c r="E84" s="46"/>
      <c r="F84" s="46"/>
    </row>
    <row r="85" spans="1:6" x14ac:dyDescent="0.25"/>
    <row r="86" spans="1:6" x14ac:dyDescent="0.25"/>
    <row r="87" spans="1:6" x14ac:dyDescent="0.25"/>
    <row r="88" spans="1:6" x14ac:dyDescent="0.25"/>
    <row r="89" spans="1:6" x14ac:dyDescent="0.25"/>
    <row r="90" spans="1:6" x14ac:dyDescent="0.25"/>
    <row r="91" spans="1:6" x14ac:dyDescent="0.25"/>
    <row r="92" spans="1:6" x14ac:dyDescent="0.25"/>
    <row r="93" spans="1:6" x14ac:dyDescent="0.25"/>
    <row r="94" spans="1:6" x14ac:dyDescent="0.25"/>
    <row r="95" spans="1:6" x14ac:dyDescent="0.25"/>
    <row r="96" spans="1: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sheetData>
  <sheetProtection sheet="1" formatCells="0" formatRows="0" insertColumns="0" insertRows="0" deleteRows="0"/>
  <mergeCells count="15">
    <mergeCell ref="B7:E7"/>
    <mergeCell ref="B5:E5"/>
    <mergeCell ref="D59:E59"/>
    <mergeCell ref="A1:E1"/>
    <mergeCell ref="A24:E24"/>
    <mergeCell ref="A44:E44"/>
    <mergeCell ref="B2:E2"/>
    <mergeCell ref="B3:E3"/>
    <mergeCell ref="B4:E4"/>
    <mergeCell ref="A8:E8"/>
    <mergeCell ref="A9:E9"/>
    <mergeCell ref="B6:E6"/>
    <mergeCell ref="D22:E22"/>
    <mergeCell ref="D42:E42"/>
    <mergeCell ref="A10:E10"/>
  </mergeCells>
  <phoneticPr fontId="37"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46 A58 A41"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5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7:A40 A47:A57" xr:uid="{00000000-0002-0000-02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4000000}">
          <x14:formula1>
            <xm:f>'Summary and sign-off CE'!$A$29:$A$30</xm:f>
          </x14:formula1>
          <xm:sqref>B7:E7</xm:sqref>
        </x14:dataValidation>
        <x14:dataValidation type="decimal" operator="greaterThan" allowBlank="1" showInputMessage="1" showErrorMessage="1" error="This cell must contain a dollar figure" xr:uid="{00000000-0002-0000-0200-000005000000}">
          <x14:formula1>
            <xm:f>'Summary and sign-off CE'!$A$47</xm:f>
          </x14:formula1>
          <xm:sqref>B12:B21 B26:B41 B46:B58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B7" zoomScaleNormal="100" workbookViewId="0">
      <selection activeCell="D21" sqref="D21"/>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 CE'!B2:F2</f>
        <v>Museum of New Zealand Te Papa Tongarewa</v>
      </c>
      <c r="C2" s="176"/>
      <c r="D2" s="176"/>
      <c r="E2" s="176"/>
      <c r="F2" s="38"/>
    </row>
    <row r="3" spans="1:6" ht="21" customHeight="1" x14ac:dyDescent="0.25">
      <c r="A3" s="4" t="s">
        <v>110</v>
      </c>
      <c r="B3" s="176" t="str">
        <f>'Summary and sign-off CE'!B3:F3</f>
        <v>Courtney Johnston</v>
      </c>
      <c r="C3" s="176"/>
      <c r="D3" s="176"/>
      <c r="E3" s="176"/>
      <c r="F3" s="38"/>
    </row>
    <row r="4" spans="1:6" ht="21" customHeight="1" x14ac:dyDescent="0.25">
      <c r="A4" s="4" t="s">
        <v>111</v>
      </c>
      <c r="B4" s="176">
        <f>'Summary and sign-off CE'!B4:F4</f>
        <v>44378</v>
      </c>
      <c r="C4" s="176"/>
      <c r="D4" s="176"/>
      <c r="E4" s="176"/>
      <c r="F4" s="38"/>
    </row>
    <row r="5" spans="1:6" ht="21" customHeight="1" x14ac:dyDescent="0.25">
      <c r="A5" s="4" t="s">
        <v>112</v>
      </c>
      <c r="B5" s="176">
        <f>'Summary and sign-off CE'!B5:F5</f>
        <v>44742</v>
      </c>
      <c r="C5" s="176"/>
      <c r="D5" s="176"/>
      <c r="E5" s="176"/>
      <c r="F5" s="38"/>
    </row>
    <row r="6" spans="1:6" ht="21" customHeight="1" x14ac:dyDescent="0.25">
      <c r="A6" s="4" t="s">
        <v>113</v>
      </c>
      <c r="B6" s="171" t="s">
        <v>81</v>
      </c>
      <c r="C6" s="171"/>
      <c r="D6" s="171"/>
      <c r="E6" s="171"/>
      <c r="F6" s="38"/>
    </row>
    <row r="7" spans="1:6" ht="21" customHeight="1" x14ac:dyDescent="0.25">
      <c r="A7" s="4" t="s">
        <v>56</v>
      </c>
      <c r="B7" s="171" t="s">
        <v>83</v>
      </c>
      <c r="C7" s="171"/>
      <c r="D7" s="171"/>
      <c r="E7" s="171"/>
      <c r="F7" s="38"/>
    </row>
    <row r="8" spans="1:6" ht="35.25" customHeight="1" x14ac:dyDescent="0.35">
      <c r="A8" s="186" t="s">
        <v>137</v>
      </c>
      <c r="B8" s="186"/>
      <c r="C8" s="187"/>
      <c r="D8" s="187"/>
      <c r="E8" s="187"/>
      <c r="F8" s="42"/>
    </row>
    <row r="9" spans="1:6" ht="35.25" customHeight="1" x14ac:dyDescent="0.35">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idden="1" x14ac:dyDescent="0.25">
      <c r="A11" s="137"/>
      <c r="B11" s="134"/>
      <c r="C11" s="138"/>
      <c r="D11" s="138"/>
      <c r="E11" s="139"/>
      <c r="F11" s="2"/>
    </row>
    <row r="12" spans="1:6" s="87" customFormat="1" x14ac:dyDescent="0.25">
      <c r="A12" s="157">
        <v>44467</v>
      </c>
      <c r="B12" s="158">
        <v>68.7</v>
      </c>
      <c r="C12" s="162" t="s">
        <v>207</v>
      </c>
      <c r="D12" s="162" t="s">
        <v>206</v>
      </c>
      <c r="E12" s="163" t="s">
        <v>172</v>
      </c>
      <c r="F12" s="2"/>
    </row>
    <row r="13" spans="1:6" s="87" customFormat="1" x14ac:dyDescent="0.25">
      <c r="A13" s="157">
        <v>44543</v>
      </c>
      <c r="B13" s="158">
        <v>54.17</v>
      </c>
      <c r="C13" s="162" t="s">
        <v>191</v>
      </c>
      <c r="D13" s="162" t="s">
        <v>208</v>
      </c>
      <c r="E13" s="163" t="s">
        <v>172</v>
      </c>
      <c r="F13" s="2"/>
    </row>
    <row r="14" spans="1:6" s="87" customFormat="1" x14ac:dyDescent="0.25">
      <c r="A14" s="157"/>
      <c r="B14" s="158"/>
      <c r="C14" s="162"/>
      <c r="D14" s="162"/>
      <c r="E14" s="163"/>
      <c r="F14" s="2"/>
    </row>
    <row r="15" spans="1:6" s="87" customFormat="1" x14ac:dyDescent="0.25">
      <c r="A15" s="157"/>
      <c r="B15" s="158"/>
      <c r="C15" s="162"/>
      <c r="D15" s="162"/>
      <c r="E15" s="163"/>
      <c r="F15" s="2"/>
    </row>
    <row r="16" spans="1:6" s="87" customFormat="1" x14ac:dyDescent="0.25">
      <c r="A16" s="157"/>
      <c r="B16" s="158"/>
      <c r="C16" s="162"/>
      <c r="D16" s="162"/>
      <c r="E16" s="163"/>
      <c r="F16" s="2"/>
    </row>
    <row r="17" spans="1:6" s="87" customFormat="1" x14ac:dyDescent="0.25">
      <c r="A17" s="157"/>
      <c r="B17" s="158"/>
      <c r="C17" s="162"/>
      <c r="D17" s="162"/>
      <c r="E17" s="163"/>
      <c r="F17" s="2"/>
    </row>
    <row r="18" spans="1:6" s="87" customFormat="1" ht="11.25" hidden="1" customHeight="1" x14ac:dyDescent="0.25">
      <c r="A18" s="137"/>
      <c r="B18" s="134"/>
      <c r="C18" s="138"/>
      <c r="D18" s="138"/>
      <c r="E18" s="139"/>
      <c r="F18" s="2"/>
    </row>
    <row r="19" spans="1:6" ht="34.5" customHeight="1" x14ac:dyDescent="0.25">
      <c r="A19" s="88" t="s">
        <v>142</v>
      </c>
      <c r="B19" s="97">
        <f>SUM(B11:B18)</f>
        <v>122.87</v>
      </c>
      <c r="C19" s="106" t="str">
        <f>IF(SUBTOTAL(3,B11:B18)=SUBTOTAL(103,B11:B18),'Summary and sign-off CE'!$A$48,'Summary and sign-off CE'!$A$49)</f>
        <v>Check - there are no hidden rows with data</v>
      </c>
      <c r="D19" s="177" t="str">
        <f>IF('Summary and sign-off CE'!F58='Summary and sign-off CE'!F54,'Summary and sign-off CE'!A51,'Summary and sign-off CE'!A50)</f>
        <v>Check - each entry provides sufficient information</v>
      </c>
      <c r="E19" s="177"/>
      <c r="F19" s="2"/>
    </row>
    <row r="20" spans="1:6" ht="13" x14ac:dyDescent="0.3">
      <c r="A20" s="21"/>
      <c r="B20" s="20"/>
      <c r="C20" s="20"/>
      <c r="D20" s="20"/>
      <c r="E20" s="20"/>
      <c r="F20" s="38"/>
    </row>
    <row r="21" spans="1:6" ht="13" x14ac:dyDescent="0.3">
      <c r="A21" s="21" t="s">
        <v>73</v>
      </c>
      <c r="B21" s="22"/>
      <c r="C21" s="27"/>
      <c r="D21" s="20"/>
      <c r="E21" s="20"/>
      <c r="F21" s="38"/>
    </row>
    <row r="22" spans="1:6" ht="12.75" customHeight="1" x14ac:dyDescent="0.25">
      <c r="A22" s="23" t="s">
        <v>143</v>
      </c>
      <c r="B22" s="23"/>
      <c r="C22" s="23"/>
      <c r="D22" s="23"/>
      <c r="E22" s="23"/>
      <c r="F22" s="38"/>
    </row>
    <row r="23" spans="1:6" x14ac:dyDescent="0.25">
      <c r="A23" s="23" t="s">
        <v>144</v>
      </c>
      <c r="B23" s="31"/>
      <c r="C23" s="43"/>
      <c r="D23" s="44"/>
      <c r="E23" s="44"/>
      <c r="F23" s="38"/>
    </row>
    <row r="24" spans="1:6" ht="13" x14ac:dyDescent="0.3">
      <c r="A24" s="23" t="s">
        <v>79</v>
      </c>
      <c r="B24" s="25"/>
      <c r="C24" s="26"/>
      <c r="D24" s="26"/>
      <c r="E24" s="26"/>
      <c r="F24" s="27"/>
    </row>
    <row r="25" spans="1:6" x14ac:dyDescent="0.25">
      <c r="A25" s="31" t="s">
        <v>145</v>
      </c>
      <c r="B25" s="31"/>
      <c r="C25" s="43"/>
      <c r="D25" s="43"/>
      <c r="E25" s="43"/>
      <c r="F25" s="38"/>
    </row>
    <row r="26" spans="1:6" ht="12.75" customHeight="1" x14ac:dyDescent="0.25">
      <c r="A26" s="31" t="s">
        <v>146</v>
      </c>
      <c r="B26" s="31"/>
      <c r="C26" s="45"/>
      <c r="D26" s="45"/>
      <c r="E26" s="33"/>
      <c r="F26" s="38"/>
    </row>
    <row r="27" spans="1:6" x14ac:dyDescent="0.25">
      <c r="A27" s="20"/>
      <c r="B27" s="20"/>
      <c r="C27" s="20"/>
      <c r="D27" s="20"/>
      <c r="E27" s="20"/>
      <c r="F27" s="38"/>
    </row>
    <row r="47" x14ac:dyDescent="0.25"/>
    <row r="48" x14ac:dyDescent="0.25"/>
    <row r="49" x14ac:dyDescent="0.25"/>
    <row r="50" x14ac:dyDescent="0.25"/>
    <row r="51" x14ac:dyDescent="0.25"/>
    <row r="52" x14ac:dyDescent="0.25"/>
  </sheetData>
  <sheetProtection sheet="1"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xr:uid="{00000000-0002-0000-03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4000000}">
          <x14:formula1>
            <xm:f>'Summary and sign-off CE'!$A$29:$A$30</xm:f>
          </x14:formula1>
          <xm:sqref>B7:E7</xm:sqref>
        </x14:dataValidation>
        <x14:dataValidation type="decimal" operator="greaterThan" allowBlank="1" showInputMessage="1" showErrorMessage="1" error="This cell must contain a dollar figure" xr:uid="{00000000-0002-0000-0300-000005000000}">
          <x14:formula1>
            <xm:f>'Summary and sign-off CE'!$A$47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7" zoomScaleNormal="100" workbookViewId="0">
      <selection activeCell="C17" sqref="C17"/>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6.81640625" style="16" customWidth="1"/>
    <col min="7" max="10" width="9.1796875" style="16" hidden="1" customWidth="1"/>
    <col min="11" max="13" width="0" style="16" hidden="1" customWidth="1"/>
    <col min="14" max="16384" width="9.1796875" style="16" hidden="1"/>
  </cols>
  <sheetData>
    <row r="1" spans="1:6" ht="26.25" customHeight="1" x14ac:dyDescent="0.25">
      <c r="A1" s="173" t="s">
        <v>109</v>
      </c>
      <c r="B1" s="173"/>
      <c r="C1" s="173"/>
      <c r="D1" s="173"/>
      <c r="E1" s="173"/>
      <c r="F1" s="24"/>
    </row>
    <row r="2" spans="1:6" ht="21" customHeight="1" x14ac:dyDescent="0.25">
      <c r="A2" s="4" t="s">
        <v>52</v>
      </c>
      <c r="B2" s="176" t="str">
        <f>'Summary and sign-off CE'!B2:F2</f>
        <v>Museum of New Zealand Te Papa Tongarewa</v>
      </c>
      <c r="C2" s="176"/>
      <c r="D2" s="176"/>
      <c r="E2" s="176"/>
      <c r="F2" s="24"/>
    </row>
    <row r="3" spans="1:6" ht="21" customHeight="1" x14ac:dyDescent="0.25">
      <c r="A3" s="4" t="s">
        <v>110</v>
      </c>
      <c r="B3" s="176" t="str">
        <f>'Summary and sign-off CE'!B3:F3</f>
        <v>Courtney Johnston</v>
      </c>
      <c r="C3" s="176"/>
      <c r="D3" s="176"/>
      <c r="E3" s="176"/>
      <c r="F3" s="24"/>
    </row>
    <row r="4" spans="1:6" ht="21" customHeight="1" x14ac:dyDescent="0.25">
      <c r="A4" s="4" t="s">
        <v>111</v>
      </c>
      <c r="B4" s="176">
        <f>'Summary and sign-off CE'!B4:F4</f>
        <v>44378</v>
      </c>
      <c r="C4" s="176"/>
      <c r="D4" s="176"/>
      <c r="E4" s="176"/>
      <c r="F4" s="24"/>
    </row>
    <row r="5" spans="1:6" ht="21" customHeight="1" x14ac:dyDescent="0.25">
      <c r="A5" s="4" t="s">
        <v>112</v>
      </c>
      <c r="B5" s="176">
        <f>'Summary and sign-off CE'!B5:F5</f>
        <v>44742</v>
      </c>
      <c r="C5" s="176"/>
      <c r="D5" s="176"/>
      <c r="E5" s="176"/>
      <c r="F5" s="24"/>
    </row>
    <row r="6" spans="1:6" ht="21" customHeight="1" x14ac:dyDescent="0.25">
      <c r="A6" s="4" t="s">
        <v>113</v>
      </c>
      <c r="B6" s="171" t="s">
        <v>81</v>
      </c>
      <c r="C6" s="171"/>
      <c r="D6" s="171"/>
      <c r="E6" s="171"/>
      <c r="F6" s="34"/>
    </row>
    <row r="7" spans="1:6" ht="21" customHeight="1" x14ac:dyDescent="0.25">
      <c r="A7" s="4" t="s">
        <v>56</v>
      </c>
      <c r="B7" s="171" t="s">
        <v>83</v>
      </c>
      <c r="C7" s="171"/>
      <c r="D7" s="171"/>
      <c r="E7" s="171"/>
      <c r="F7" s="34"/>
    </row>
    <row r="8" spans="1:6" ht="35.25" customHeight="1" x14ac:dyDescent="0.25">
      <c r="A8" s="180" t="s">
        <v>147</v>
      </c>
      <c r="B8" s="180"/>
      <c r="C8" s="187"/>
      <c r="D8" s="187"/>
      <c r="E8" s="187"/>
      <c r="F8" s="24"/>
    </row>
    <row r="9" spans="1:6" ht="35.25" customHeight="1" x14ac:dyDescent="0.25">
      <c r="A9" s="188" t="s">
        <v>148</v>
      </c>
      <c r="B9" s="189"/>
      <c r="C9" s="189"/>
      <c r="D9" s="189"/>
      <c r="E9" s="189"/>
      <c r="F9" s="24"/>
    </row>
    <row r="10" spans="1:6" ht="27" customHeight="1" x14ac:dyDescent="0.25">
      <c r="A10" s="35" t="s">
        <v>117</v>
      </c>
      <c r="B10" s="35" t="s">
        <v>62</v>
      </c>
      <c r="C10" s="35" t="s">
        <v>149</v>
      </c>
      <c r="D10" s="35" t="s">
        <v>150</v>
      </c>
      <c r="E10" s="35" t="s">
        <v>121</v>
      </c>
      <c r="F10" s="36"/>
    </row>
    <row r="11" spans="1:6" s="87" customFormat="1" hidden="1" x14ac:dyDescent="0.25">
      <c r="A11" s="137"/>
      <c r="B11" s="134"/>
      <c r="C11" s="138"/>
      <c r="D11" s="138"/>
      <c r="E11" s="139"/>
      <c r="F11" s="3"/>
    </row>
    <row r="12" spans="1:6" s="87" customFormat="1" x14ac:dyDescent="0.25">
      <c r="A12" s="157"/>
      <c r="B12" s="158"/>
      <c r="C12" s="162"/>
      <c r="D12" s="162"/>
      <c r="E12" s="163"/>
      <c r="F12" s="3"/>
    </row>
    <row r="13" spans="1:6" s="87" customFormat="1" x14ac:dyDescent="0.25">
      <c r="A13" s="157"/>
      <c r="B13" s="158"/>
      <c r="C13" s="162"/>
      <c r="D13" s="162"/>
      <c r="E13" s="163"/>
      <c r="F13" s="3"/>
    </row>
    <row r="14" spans="1:6" s="87" customFormat="1" x14ac:dyDescent="0.25">
      <c r="A14" s="157"/>
      <c r="B14" s="158"/>
      <c r="C14" s="162" t="s">
        <v>179</v>
      </c>
      <c r="D14" s="162"/>
      <c r="E14" s="163"/>
      <c r="F14" s="3"/>
    </row>
    <row r="15" spans="1:6" s="87" customFormat="1" x14ac:dyDescent="0.25">
      <c r="A15" s="157"/>
      <c r="B15" s="158"/>
      <c r="C15" s="162"/>
      <c r="D15" s="162"/>
      <c r="E15" s="163"/>
      <c r="F15" s="3"/>
    </row>
    <row r="16" spans="1:6" s="87" customFormat="1" x14ac:dyDescent="0.25">
      <c r="A16" s="157"/>
      <c r="B16" s="158"/>
      <c r="C16" s="162"/>
      <c r="D16" s="162"/>
      <c r="E16" s="163"/>
      <c r="F16" s="3"/>
    </row>
    <row r="17" spans="1:6" s="87" customFormat="1" x14ac:dyDescent="0.25">
      <c r="A17" s="157"/>
      <c r="B17" s="158"/>
      <c r="C17" s="162"/>
      <c r="D17" s="162"/>
      <c r="E17" s="163"/>
      <c r="F17" s="3"/>
    </row>
    <row r="18" spans="1:6" s="87" customFormat="1" x14ac:dyDescent="0.25">
      <c r="A18" s="157"/>
      <c r="B18" s="158"/>
      <c r="C18" s="162"/>
      <c r="D18" s="162"/>
      <c r="E18" s="163"/>
      <c r="F18" s="3"/>
    </row>
    <row r="19" spans="1:6" s="87" customFormat="1" x14ac:dyDescent="0.25">
      <c r="A19" s="157"/>
      <c r="B19" s="158"/>
      <c r="C19" s="162"/>
      <c r="D19" s="162"/>
      <c r="E19" s="163"/>
      <c r="F19" s="3"/>
    </row>
    <row r="20" spans="1:6" s="87" customFormat="1" x14ac:dyDescent="0.25">
      <c r="A20" s="157"/>
      <c r="B20" s="158"/>
      <c r="C20" s="162"/>
      <c r="D20" s="162"/>
      <c r="E20" s="163"/>
      <c r="F20" s="3"/>
    </row>
    <row r="21" spans="1:6" s="87" customFormat="1" x14ac:dyDescent="0.25">
      <c r="A21" s="157"/>
      <c r="B21" s="158"/>
      <c r="C21" s="162"/>
      <c r="D21" s="162"/>
      <c r="E21" s="163"/>
      <c r="F21" s="3"/>
    </row>
    <row r="22" spans="1:6" s="87" customFormat="1" x14ac:dyDescent="0.25">
      <c r="A22" s="161"/>
      <c r="B22" s="158"/>
      <c r="C22" s="162"/>
      <c r="D22" s="162"/>
      <c r="E22" s="163"/>
      <c r="F22" s="3"/>
    </row>
    <row r="23" spans="1:6" s="87" customFormat="1" x14ac:dyDescent="0.25">
      <c r="A23" s="161"/>
      <c r="B23" s="158"/>
      <c r="C23" s="162"/>
      <c r="D23" s="162"/>
      <c r="E23" s="163"/>
      <c r="F23" s="3"/>
    </row>
    <row r="24" spans="1:6" s="87" customFormat="1" hidden="1" x14ac:dyDescent="0.25">
      <c r="A24" s="137"/>
      <c r="B24" s="134"/>
      <c r="C24" s="138"/>
      <c r="D24" s="138"/>
      <c r="E24" s="139"/>
      <c r="F24" s="3"/>
    </row>
    <row r="25" spans="1:6" ht="34.5" customHeight="1" x14ac:dyDescent="0.25">
      <c r="A25" s="88" t="s">
        <v>151</v>
      </c>
      <c r="B25" s="97">
        <f>SUM(B11:B24)</f>
        <v>0</v>
      </c>
      <c r="C25" s="106" t="str">
        <f>IF(SUBTOTAL(3,B11:B24)=SUBTOTAL(103,B11:B24),'Summary and sign-off CE'!$A$48,'Summary and sign-off CE'!$A$49)</f>
        <v>Check - there are no hidden rows with data</v>
      </c>
      <c r="D25" s="177" t="str">
        <f>IF('Summary and sign-off CE'!F59='Summary and sign-off CE'!F54,'Summary and sign-off CE'!A51,'Summary and sign-off CE'!A50)</f>
        <v>Check - each entry provides sufficient information</v>
      </c>
      <c r="E25" s="177"/>
      <c r="F25" s="37"/>
    </row>
    <row r="26" spans="1:6" ht="14.15" customHeight="1" x14ac:dyDescent="0.25">
      <c r="A26" s="38"/>
      <c r="B26" s="27"/>
      <c r="C26" s="20"/>
      <c r="D26" s="20"/>
      <c r="E26" s="20"/>
      <c r="F26" s="24"/>
    </row>
    <row r="27" spans="1:6" ht="13" x14ac:dyDescent="0.3">
      <c r="A27" s="21" t="s">
        <v>152</v>
      </c>
      <c r="B27" s="20"/>
      <c r="C27" s="20"/>
      <c r="D27" s="20"/>
      <c r="E27" s="20"/>
      <c r="F27" s="24"/>
    </row>
    <row r="28" spans="1:6" ht="12.65" customHeight="1" x14ac:dyDescent="0.25">
      <c r="A28" s="23" t="s">
        <v>131</v>
      </c>
      <c r="B28" s="20"/>
      <c r="C28" s="20"/>
      <c r="D28" s="20"/>
      <c r="E28" s="20"/>
      <c r="F28" s="24"/>
    </row>
    <row r="29" spans="1:6" ht="13" x14ac:dyDescent="0.3">
      <c r="A29" s="23" t="s">
        <v>79</v>
      </c>
      <c r="B29" s="25"/>
      <c r="C29" s="26"/>
      <c r="D29" s="26"/>
      <c r="E29" s="26"/>
      <c r="F29" s="27"/>
    </row>
    <row r="30" spans="1:6" x14ac:dyDescent="0.25">
      <c r="A30" s="31" t="s">
        <v>145</v>
      </c>
      <c r="B30" s="32"/>
      <c r="C30" s="27"/>
      <c r="D30" s="27"/>
      <c r="E30" s="27"/>
      <c r="F30" s="27"/>
    </row>
    <row r="31" spans="1:6" ht="12.75" customHeight="1" x14ac:dyDescent="0.25">
      <c r="A31" s="31" t="s">
        <v>146</v>
      </c>
      <c r="B31" s="39"/>
      <c r="C31" s="33"/>
      <c r="D31" s="33"/>
      <c r="E31" s="33"/>
      <c r="F31" s="33"/>
    </row>
    <row r="32" spans="1:6" x14ac:dyDescent="0.25">
      <c r="A32" s="38"/>
      <c r="B32" s="40"/>
      <c r="C32" s="20"/>
      <c r="D32" s="20"/>
      <c r="E32" s="20"/>
      <c r="F32" s="38"/>
    </row>
    <row r="33" spans="1:6" hidden="1" x14ac:dyDescent="0.25">
      <c r="A33" s="20"/>
      <c r="B33" s="20"/>
      <c r="C33" s="20"/>
      <c r="D33" s="20"/>
      <c r="E33" s="38"/>
    </row>
    <row r="34" spans="1:6" ht="12.75" hidden="1" customHeight="1" x14ac:dyDescent="0.25"/>
    <row r="35" spans="1:6" hidden="1" x14ac:dyDescent="0.25">
      <c r="A35" s="41"/>
      <c r="B35" s="41"/>
      <c r="C35" s="41"/>
      <c r="D35" s="41"/>
      <c r="E35" s="41"/>
      <c r="F35" s="24"/>
    </row>
    <row r="36" spans="1:6" hidden="1" x14ac:dyDescent="0.25">
      <c r="A36" s="41"/>
      <c r="B36" s="41"/>
      <c r="C36" s="41"/>
      <c r="D36" s="41"/>
      <c r="E36" s="41"/>
      <c r="F36" s="24"/>
    </row>
    <row r="37" spans="1:6" hidden="1" x14ac:dyDescent="0.25">
      <c r="A37" s="41"/>
      <c r="B37" s="41"/>
      <c r="C37" s="41"/>
      <c r="D37" s="41"/>
      <c r="E37" s="41"/>
      <c r="F37" s="24"/>
    </row>
    <row r="38" spans="1:6" hidden="1" x14ac:dyDescent="0.25">
      <c r="A38" s="41"/>
      <c r="B38" s="41"/>
      <c r="C38" s="41"/>
      <c r="D38" s="41"/>
      <c r="E38" s="41"/>
      <c r="F38" s="24"/>
    </row>
    <row r="39" spans="1:6" hidden="1" x14ac:dyDescent="0.25">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00000000-0002-0000-04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3000000}">
          <x14:formula1>
            <xm:f>'Summary and sign-off CE'!$A$27:$A$28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4000000}">
          <x14:formula1>
            <xm:f>'Summary and sign-off CE'!$A$29:$A$30</xm:f>
          </x14:formula1>
          <xm:sqref>B7:E7</xm:sqref>
        </x14:dataValidation>
        <x14:dataValidation type="decimal" operator="greaterThan" allowBlank="1" showInputMessage="1" showErrorMessage="1" error="This cell must contain a dollar figure" xr:uid="{00000000-0002-0000-0400-000005000000}">
          <x14:formula1>
            <xm:f>'Summary and sign-off CE'!$A$47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71"/>
  <sheetViews>
    <sheetView topLeftCell="B9" zoomScaleNormal="100" workbookViewId="0">
      <selection activeCell="E21" sqref="E21"/>
    </sheetView>
  </sheetViews>
  <sheetFormatPr defaultColWidth="0" defaultRowHeight="12.5" zeroHeight="1" x14ac:dyDescent="0.25"/>
  <cols>
    <col min="1" max="1" width="35.7265625" style="16" customWidth="1"/>
    <col min="2" max="2" width="46.81640625" style="16" customWidth="1"/>
    <col min="3" max="3" width="22.1796875" style="16" customWidth="1"/>
    <col min="4" max="4" width="25.453125" style="16" customWidth="1"/>
    <col min="5" max="6" width="35.7265625" style="16" customWidth="1"/>
    <col min="7" max="7" width="38" style="16" customWidth="1"/>
    <col min="8" max="10" width="9.1796875" style="16" hidden="1" customWidth="1"/>
    <col min="11" max="15" width="0" style="16" hidden="1" customWidth="1"/>
    <col min="16" max="16384" width="0" style="16" hidden="1"/>
  </cols>
  <sheetData>
    <row r="1" spans="1:6" ht="26.25" customHeight="1" x14ac:dyDescent="0.25">
      <c r="A1" s="173" t="s">
        <v>153</v>
      </c>
      <c r="B1" s="173"/>
      <c r="C1" s="173"/>
      <c r="D1" s="173"/>
      <c r="E1" s="173"/>
      <c r="F1" s="173"/>
    </row>
    <row r="2" spans="1:6" ht="21" customHeight="1" x14ac:dyDescent="0.25">
      <c r="A2" s="4" t="s">
        <v>52</v>
      </c>
      <c r="B2" s="176" t="str">
        <f>'Summary and sign-off CE'!B2:F2</f>
        <v>Museum of New Zealand Te Papa Tongarewa</v>
      </c>
      <c r="C2" s="176"/>
      <c r="D2" s="176"/>
      <c r="E2" s="176"/>
      <c r="F2" s="176"/>
    </row>
    <row r="3" spans="1:6" ht="21" customHeight="1" x14ac:dyDescent="0.25">
      <c r="A3" s="4" t="s">
        <v>110</v>
      </c>
      <c r="B3" s="176" t="str">
        <f>'Summary and sign-off CE'!B3:F3</f>
        <v>Courtney Johnston</v>
      </c>
      <c r="C3" s="176"/>
      <c r="D3" s="176"/>
      <c r="E3" s="176"/>
      <c r="F3" s="176"/>
    </row>
    <row r="4" spans="1:6" ht="21" customHeight="1" x14ac:dyDescent="0.25">
      <c r="A4" s="4" t="s">
        <v>111</v>
      </c>
      <c r="B4" s="176">
        <f>'Summary and sign-off CE'!B4:F4</f>
        <v>44378</v>
      </c>
      <c r="C4" s="176"/>
      <c r="D4" s="176"/>
      <c r="E4" s="176"/>
      <c r="F4" s="176"/>
    </row>
    <row r="5" spans="1:6" ht="21" customHeight="1" x14ac:dyDescent="0.25">
      <c r="A5" s="4" t="s">
        <v>112</v>
      </c>
      <c r="B5" s="176">
        <f>'Summary and sign-off CE'!B5:F5</f>
        <v>44742</v>
      </c>
      <c r="C5" s="176"/>
      <c r="D5" s="176"/>
      <c r="E5" s="176"/>
      <c r="F5" s="176"/>
    </row>
    <row r="6" spans="1:6" ht="21" customHeight="1" x14ac:dyDescent="0.25">
      <c r="A6" s="4" t="s">
        <v>154</v>
      </c>
      <c r="B6" s="171" t="s">
        <v>80</v>
      </c>
      <c r="C6" s="171"/>
      <c r="D6" s="171"/>
      <c r="E6" s="171"/>
      <c r="F6" s="171"/>
    </row>
    <row r="7" spans="1:6" ht="21" customHeight="1" x14ac:dyDescent="0.25">
      <c r="A7" s="4" t="s">
        <v>56</v>
      </c>
      <c r="B7" s="171" t="s">
        <v>83</v>
      </c>
      <c r="C7" s="171"/>
      <c r="D7" s="171"/>
      <c r="E7" s="171"/>
      <c r="F7" s="171"/>
    </row>
    <row r="8" spans="1:6" ht="36" customHeight="1" x14ac:dyDescent="0.25">
      <c r="A8" s="180" t="s">
        <v>155</v>
      </c>
      <c r="B8" s="180"/>
      <c r="C8" s="180"/>
      <c r="D8" s="180"/>
      <c r="E8" s="180"/>
      <c r="F8" s="180"/>
    </row>
    <row r="9" spans="1:6" ht="36" customHeight="1" x14ac:dyDescent="0.25">
      <c r="A9" s="188" t="s">
        <v>156</v>
      </c>
      <c r="B9" s="189"/>
      <c r="C9" s="189"/>
      <c r="D9" s="189"/>
      <c r="E9" s="189"/>
      <c r="F9" s="189"/>
    </row>
    <row r="10" spans="1:6" ht="39" customHeight="1" x14ac:dyDescent="0.25">
      <c r="A10" s="35" t="s">
        <v>117</v>
      </c>
      <c r="B10" s="151" t="s">
        <v>157</v>
      </c>
      <c r="C10" s="151" t="s">
        <v>158</v>
      </c>
      <c r="D10" s="151" t="s">
        <v>159</v>
      </c>
      <c r="E10" s="151" t="s">
        <v>160</v>
      </c>
      <c r="F10" s="151" t="s">
        <v>161</v>
      </c>
    </row>
    <row r="11" spans="1:6" s="87" customFormat="1" hidden="1" x14ac:dyDescent="0.25">
      <c r="A11" s="133"/>
      <c r="B11" s="138"/>
      <c r="C11" s="140"/>
      <c r="D11" s="138"/>
      <c r="E11" s="141"/>
      <c r="F11" s="139"/>
    </row>
    <row r="12" spans="1:6" s="87" customFormat="1" x14ac:dyDescent="0.25">
      <c r="A12" s="157">
        <v>44502</v>
      </c>
      <c r="B12" s="164" t="s">
        <v>209</v>
      </c>
      <c r="C12" s="165" t="s">
        <v>96</v>
      </c>
      <c r="D12" s="164" t="s">
        <v>210</v>
      </c>
      <c r="E12" s="166" t="s">
        <v>91</v>
      </c>
      <c r="F12" s="167" t="s">
        <v>211</v>
      </c>
    </row>
    <row r="13" spans="1:6" s="87" customFormat="1" x14ac:dyDescent="0.25">
      <c r="A13" s="157">
        <v>44535</v>
      </c>
      <c r="B13" s="164" t="s">
        <v>218</v>
      </c>
      <c r="C13" s="165" t="s">
        <v>96</v>
      </c>
      <c r="D13" s="164" t="s">
        <v>219</v>
      </c>
      <c r="E13" s="166" t="s">
        <v>92</v>
      </c>
      <c r="F13" s="167"/>
    </row>
    <row r="14" spans="1:6" s="87" customFormat="1" x14ac:dyDescent="0.25">
      <c r="A14" s="157">
        <v>44542</v>
      </c>
      <c r="B14" s="164" t="s">
        <v>212</v>
      </c>
      <c r="C14" s="165" t="s">
        <v>96</v>
      </c>
      <c r="D14" s="164" t="s">
        <v>213</v>
      </c>
      <c r="E14" s="166" t="s">
        <v>91</v>
      </c>
      <c r="F14" s="167"/>
    </row>
    <row r="15" spans="1:6" s="87" customFormat="1" x14ac:dyDescent="0.25">
      <c r="A15" s="157">
        <v>44602</v>
      </c>
      <c r="B15" s="164" t="s">
        <v>214</v>
      </c>
      <c r="C15" s="165" t="s">
        <v>96</v>
      </c>
      <c r="D15" s="164" t="s">
        <v>215</v>
      </c>
      <c r="E15" s="166" t="s">
        <v>91</v>
      </c>
      <c r="F15" s="167"/>
    </row>
    <row r="16" spans="1:6" s="87" customFormat="1" x14ac:dyDescent="0.25">
      <c r="A16" s="157"/>
      <c r="B16" s="164"/>
      <c r="C16" s="165"/>
      <c r="D16" s="164"/>
      <c r="E16" s="166"/>
      <c r="F16" s="167"/>
    </row>
    <row r="17" spans="1:7" s="87" customFormat="1" x14ac:dyDescent="0.25">
      <c r="A17" s="157"/>
      <c r="B17" s="164"/>
      <c r="C17" s="165"/>
      <c r="D17" s="164"/>
      <c r="E17" s="166"/>
      <c r="F17" s="167"/>
    </row>
    <row r="18" spans="1:7" s="87" customFormat="1" hidden="1" x14ac:dyDescent="0.25">
      <c r="A18" s="133"/>
      <c r="B18" s="138"/>
      <c r="C18" s="140"/>
      <c r="D18" s="138"/>
      <c r="E18" s="141"/>
      <c r="F18" s="139"/>
    </row>
    <row r="19" spans="1:7" ht="34.5" customHeight="1" x14ac:dyDescent="0.25">
      <c r="A19" s="152" t="s">
        <v>162</v>
      </c>
      <c r="B19" s="153" t="s">
        <v>163</v>
      </c>
      <c r="C19" s="154">
        <f>C20+C21</f>
        <v>4</v>
      </c>
      <c r="D19" s="155" t="str">
        <f>IF(SUBTOTAL(3,C11:C18)=SUBTOTAL(103,C11:C18),'Summary and sign-off CE'!$A$48,'Summary and sign-off CE'!$A$49)</f>
        <v>Check - there are no hidden rows with data</v>
      </c>
      <c r="E19" s="177" t="str">
        <f>IF('Summary and sign-off CE'!F60='Summary and sign-off CE'!F54,'Summary and sign-off CE'!A52,'Summary and sign-off CE'!A50)</f>
        <v>Check - each entry provides sufficient information</v>
      </c>
      <c r="F19" s="177"/>
      <c r="G19" s="87"/>
    </row>
    <row r="20" spans="1:7" ht="25.5" customHeight="1" x14ac:dyDescent="0.35">
      <c r="A20" s="89"/>
      <c r="B20" s="90" t="s">
        <v>96</v>
      </c>
      <c r="C20" s="91">
        <f>COUNTIF(C11:C18,'Summary and sign-off CE'!A45)</f>
        <v>4</v>
      </c>
      <c r="D20" s="17"/>
      <c r="E20" s="18"/>
      <c r="F20" s="19"/>
    </row>
    <row r="21" spans="1:7" ht="25.5" customHeight="1" x14ac:dyDescent="0.35">
      <c r="A21" s="89"/>
      <c r="B21" s="90" t="s">
        <v>97</v>
      </c>
      <c r="C21" s="91">
        <f>COUNTIF(C11:C18,'Summary and sign-off CE'!A46)</f>
        <v>0</v>
      </c>
      <c r="D21" s="17"/>
      <c r="E21" s="18"/>
      <c r="F21" s="19"/>
    </row>
    <row r="22" spans="1:7" ht="13" x14ac:dyDescent="0.3">
      <c r="A22" s="20"/>
      <c r="B22" s="21"/>
      <c r="C22" s="20"/>
      <c r="D22" s="22"/>
      <c r="E22" s="22"/>
      <c r="F22" s="20"/>
    </row>
    <row r="23" spans="1:7" ht="13" x14ac:dyDescent="0.3">
      <c r="A23" s="21" t="s">
        <v>152</v>
      </c>
      <c r="B23" s="21"/>
      <c r="C23" s="21"/>
      <c r="D23" s="21"/>
      <c r="E23" s="21"/>
      <c r="F23" s="21"/>
    </row>
    <row r="24" spans="1:7" ht="12.65" customHeight="1" x14ac:dyDescent="0.25">
      <c r="A24" s="23" t="s">
        <v>131</v>
      </c>
      <c r="B24" s="20"/>
      <c r="C24" s="20"/>
      <c r="D24" s="20"/>
      <c r="E24" s="20"/>
      <c r="F24" s="24"/>
    </row>
    <row r="25" spans="1:7" ht="13" x14ac:dyDescent="0.3">
      <c r="A25" s="23" t="s">
        <v>79</v>
      </c>
      <c r="B25" s="25"/>
      <c r="C25" s="26"/>
      <c r="D25" s="26"/>
      <c r="E25" s="26"/>
      <c r="F25" s="27"/>
    </row>
    <row r="26" spans="1:7" ht="13" x14ac:dyDescent="0.3">
      <c r="A26" s="23" t="s">
        <v>164</v>
      </c>
      <c r="B26" s="28"/>
      <c r="C26" s="28"/>
      <c r="D26" s="28"/>
      <c r="E26" s="28"/>
      <c r="F26" s="28"/>
    </row>
    <row r="27" spans="1:7" ht="12.75" customHeight="1" x14ac:dyDescent="0.25">
      <c r="A27" s="23" t="s">
        <v>165</v>
      </c>
      <c r="B27" s="20"/>
      <c r="C27" s="20"/>
      <c r="D27" s="20"/>
      <c r="E27" s="20"/>
      <c r="F27" s="20"/>
    </row>
    <row r="28" spans="1:7" ht="13" customHeight="1" x14ac:dyDescent="0.25">
      <c r="A28" s="29" t="s">
        <v>166</v>
      </c>
      <c r="B28" s="30"/>
      <c r="C28" s="30"/>
      <c r="D28" s="30"/>
      <c r="E28" s="30"/>
      <c r="F28" s="30"/>
    </row>
    <row r="29" spans="1:7" x14ac:dyDescent="0.25">
      <c r="A29" s="31" t="s">
        <v>167</v>
      </c>
      <c r="B29" s="32"/>
      <c r="C29" s="27"/>
      <c r="D29" s="27"/>
      <c r="E29" s="27"/>
      <c r="F29" s="27"/>
    </row>
    <row r="30" spans="1:7" ht="12.75" customHeight="1" x14ac:dyDescent="0.25">
      <c r="A30" s="31" t="s">
        <v>146</v>
      </c>
      <c r="B30" s="23"/>
      <c r="C30" s="33"/>
      <c r="D30" s="33"/>
      <c r="E30" s="33"/>
      <c r="F30" s="33"/>
    </row>
    <row r="31" spans="1:7" ht="12.75" customHeight="1" x14ac:dyDescent="0.25">
      <c r="A31" s="23"/>
      <c r="B31" s="23"/>
      <c r="C31" s="33"/>
      <c r="D31" s="33"/>
      <c r="E31" s="33"/>
      <c r="F31" s="33"/>
    </row>
    <row r="32" spans="1:7" ht="12.75" hidden="1" customHeight="1" x14ac:dyDescent="0.25">
      <c r="A32" s="23"/>
      <c r="B32" s="23"/>
      <c r="C32" s="33"/>
      <c r="D32" s="33"/>
      <c r="E32" s="33"/>
      <c r="F32" s="33"/>
    </row>
    <row r="33" spans="1:6" x14ac:dyDescent="0.25"/>
    <row r="35" spans="1:6" ht="13" hidden="1" x14ac:dyDescent="0.3">
      <c r="A35" s="21"/>
      <c r="B35" s="21"/>
      <c r="C35" s="21"/>
      <c r="D35" s="21"/>
      <c r="E35" s="21"/>
      <c r="F35" s="21"/>
    </row>
    <row r="36" spans="1:6" ht="13" hidden="1" x14ac:dyDescent="0.3">
      <c r="A36" s="21"/>
      <c r="B36" s="21"/>
      <c r="C36" s="21"/>
      <c r="D36" s="21"/>
      <c r="E36" s="21"/>
      <c r="F36" s="21"/>
    </row>
    <row r="37" spans="1:6" ht="13" hidden="1" x14ac:dyDescent="0.3">
      <c r="A37" s="21"/>
      <c r="B37" s="21"/>
      <c r="C37" s="21"/>
      <c r="D37" s="21"/>
      <c r="E37" s="21"/>
      <c r="F37" s="21"/>
    </row>
    <row r="38" spans="1:6" ht="13" hidden="1" x14ac:dyDescent="0.3">
      <c r="A38" s="21"/>
      <c r="B38" s="21"/>
      <c r="C38" s="21"/>
      <c r="D38" s="21"/>
      <c r="E38" s="21"/>
      <c r="F38" s="21"/>
    </row>
    <row r="39" spans="1:6" ht="13" hidden="1" x14ac:dyDescent="0.3">
      <c r="A39" s="21"/>
      <c r="B39" s="21"/>
      <c r="C39" s="21"/>
      <c r="D39" s="21"/>
      <c r="E39" s="21"/>
      <c r="F39" s="21"/>
    </row>
    <row r="41" spans="1:6" x14ac:dyDescent="0.25"/>
    <row r="42" spans="1:6" x14ac:dyDescent="0.25"/>
    <row r="43" spans="1:6" x14ac:dyDescent="0.25"/>
    <row r="44" spans="1:6" x14ac:dyDescent="0.25"/>
    <row r="45" spans="1:6" x14ac:dyDescent="0.25"/>
    <row r="46" spans="1:6" x14ac:dyDescent="0.25"/>
    <row r="47" spans="1:6" x14ac:dyDescent="0.25"/>
    <row r="48" spans="1:6" x14ac:dyDescent="0.25"/>
    <row r="60" x14ac:dyDescent="0.25"/>
    <row r="61" x14ac:dyDescent="0.25"/>
    <row r="62" x14ac:dyDescent="0.25"/>
    <row r="65" x14ac:dyDescent="0.25"/>
    <row r="69" x14ac:dyDescent="0.25"/>
    <row r="70" x14ac:dyDescent="0.25"/>
    <row r="71" x14ac:dyDescent="0.25"/>
  </sheetData>
  <sheetProtection sheet="1" formatCells="0" insertRows="0" deleteRows="0"/>
  <dataConsolidate/>
  <mergeCells count="10">
    <mergeCell ref="E19:F19"/>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7" xr:uid="{00000000-0002-0000-05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3000000}">
          <x14:formula1>
            <xm:f>'Summary and sign-off CE'!$A$27:$A$28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4000000}">
          <x14:formula1>
            <xm:f>'Summary and sign-off CE'!$A$29:$A$30</xm:f>
          </x14:formula1>
          <xm:sqref>B7:F7</xm:sqref>
        </x14:dataValidation>
        <x14:dataValidation type="list" allowBlank="1" showInputMessage="1" showErrorMessage="1" error="Use the drop down list (at the right of the cell)" xr:uid="{00000000-0002-0000-0500-000005000000}">
          <x14:formula1>
            <xm:f>'Summary and sign-off CE'!$A$45:$A$46</xm:f>
          </x14:formula1>
          <xm:sqref>C11:C18</xm:sqref>
        </x14:dataValidation>
        <x14:dataValidation type="list" errorStyle="information" operator="greaterThan" allowBlank="1" showInputMessage="1" prompt="Provide specific $ value if possible" xr:uid="{00000000-0002-0000-0500-000006000000}">
          <x14:formula1>
            <xm:f>'Summary and sign-off CE'!$A$39:$A$44</xm:f>
          </x14:formula1>
          <xm:sqref>E11:E18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A1:K61"/>
  <sheetViews>
    <sheetView zoomScaleNormal="100" workbookViewId="0">
      <selection activeCell="B6" sqref="B6:F6"/>
    </sheetView>
  </sheetViews>
  <sheetFormatPr defaultColWidth="0" defaultRowHeight="12.75" customHeight="1" zeroHeight="1" x14ac:dyDescent="0.25"/>
  <cols>
    <col min="1" max="1" width="35.7265625" style="16" customWidth="1"/>
    <col min="2" max="2" width="21.54296875" style="16" customWidth="1"/>
    <col min="3" max="3" width="33.54296875" style="16" customWidth="1"/>
    <col min="4" max="4" width="4.453125" style="16" customWidth="1"/>
    <col min="5" max="5" width="29" style="16" customWidth="1"/>
    <col min="6" max="6" width="19" style="16" customWidth="1"/>
    <col min="7" max="7" width="42" style="16" customWidth="1"/>
    <col min="8" max="11" width="9.1796875" style="16" hidden="1" customWidth="1"/>
    <col min="12" max="16384" width="9.1796875" style="16" hidden="1"/>
  </cols>
  <sheetData>
    <row r="1" spans="1:11" ht="26.25" customHeight="1" x14ac:dyDescent="0.25">
      <c r="A1" s="173" t="s">
        <v>51</v>
      </c>
      <c r="B1" s="173"/>
      <c r="C1" s="173"/>
      <c r="D1" s="173"/>
      <c r="E1" s="173"/>
      <c r="F1" s="173"/>
      <c r="G1" s="46"/>
      <c r="H1" s="46"/>
      <c r="I1" s="46"/>
      <c r="J1" s="46"/>
      <c r="K1" s="46"/>
    </row>
    <row r="2" spans="1:11" ht="21" customHeight="1" x14ac:dyDescent="0.25">
      <c r="A2" s="4" t="s">
        <v>52</v>
      </c>
      <c r="B2" s="174" t="s">
        <v>169</v>
      </c>
      <c r="C2" s="174"/>
      <c r="D2" s="174"/>
      <c r="E2" s="174"/>
      <c r="F2" s="174"/>
      <c r="G2" s="46"/>
      <c r="H2" s="46"/>
      <c r="I2" s="46"/>
      <c r="J2" s="46"/>
      <c r="K2" s="46"/>
    </row>
    <row r="3" spans="1:11" ht="21" customHeight="1" x14ac:dyDescent="0.25">
      <c r="A3" s="4" t="s">
        <v>176</v>
      </c>
      <c r="B3" s="174" t="s">
        <v>177</v>
      </c>
      <c r="C3" s="174"/>
      <c r="D3" s="174"/>
      <c r="E3" s="174"/>
      <c r="F3" s="174"/>
      <c r="G3" s="46"/>
      <c r="H3" s="46"/>
      <c r="I3" s="46"/>
      <c r="J3" s="46"/>
      <c r="K3" s="46"/>
    </row>
    <row r="4" spans="1:11" ht="21" customHeight="1" x14ac:dyDescent="0.25">
      <c r="A4" s="4" t="s">
        <v>54</v>
      </c>
      <c r="B4" s="175">
        <v>44378</v>
      </c>
      <c r="C4" s="175"/>
      <c r="D4" s="175"/>
      <c r="E4" s="175"/>
      <c r="F4" s="175"/>
      <c r="G4" s="46"/>
      <c r="H4" s="46"/>
      <c r="I4" s="46"/>
      <c r="J4" s="46"/>
      <c r="K4" s="46"/>
    </row>
    <row r="5" spans="1:11" ht="21" customHeight="1" x14ac:dyDescent="0.25">
      <c r="A5" s="4" t="s">
        <v>55</v>
      </c>
      <c r="B5" s="175">
        <v>44742</v>
      </c>
      <c r="C5" s="175"/>
      <c r="D5" s="175"/>
      <c r="E5" s="175"/>
      <c r="F5" s="175"/>
      <c r="G5" s="46"/>
      <c r="H5" s="46"/>
      <c r="I5" s="46"/>
      <c r="J5" s="46"/>
      <c r="K5" s="46"/>
    </row>
    <row r="6" spans="1:11" ht="21" customHeight="1" x14ac:dyDescent="0.25">
      <c r="A6" s="4" t="s">
        <v>56</v>
      </c>
      <c r="B6" s="172" t="str">
        <f>IF(AND('Travel - Kaihautu'!B7&lt;&gt;A30,'Hospitality - Kaihautu'!B7&lt;&gt;A30,'All other expenses - Kaihautu'!B7&lt;&gt;A30,'Gifts and benefits - Kaihautu'!B7&lt;&gt;A30),A31,IF(AND('Travel - Kaihautu'!B7=A30,'Hospitality - Kaihautu'!B7=A30,'All other expenses - Kaihautu'!B7=A30,'Gifts and benefits - Kaihautu'!B7=A30),A33,A32))</f>
        <v>Data and totals checked on all sheets</v>
      </c>
      <c r="C6" s="172"/>
      <c r="D6" s="172"/>
      <c r="E6" s="172"/>
      <c r="F6" s="172"/>
      <c r="G6" s="34"/>
      <c r="H6" s="46"/>
      <c r="I6" s="46"/>
      <c r="J6" s="46"/>
      <c r="K6" s="46"/>
    </row>
    <row r="7" spans="1:11" ht="21" customHeight="1" x14ac:dyDescent="0.25">
      <c r="A7" s="4" t="s">
        <v>57</v>
      </c>
      <c r="B7" s="171" t="s">
        <v>89</v>
      </c>
      <c r="C7" s="171"/>
      <c r="D7" s="171"/>
      <c r="E7" s="171"/>
      <c r="F7" s="171"/>
      <c r="G7" s="34"/>
      <c r="H7" s="46"/>
      <c r="I7" s="46"/>
      <c r="J7" s="46"/>
      <c r="K7" s="46"/>
    </row>
    <row r="8" spans="1:11" ht="21" customHeight="1" x14ac:dyDescent="0.25">
      <c r="A8" s="4" t="s">
        <v>59</v>
      </c>
      <c r="B8" s="171" t="s">
        <v>181</v>
      </c>
      <c r="C8" s="171"/>
      <c r="D8" s="171"/>
      <c r="E8" s="171"/>
      <c r="F8" s="171"/>
      <c r="G8" s="34"/>
      <c r="H8" s="46"/>
      <c r="I8" s="46"/>
      <c r="J8" s="46"/>
      <c r="K8" s="46"/>
    </row>
    <row r="9" spans="1:11" ht="66.75" customHeight="1" x14ac:dyDescent="0.25">
      <c r="A9" s="170" t="s">
        <v>60</v>
      </c>
      <c r="B9" s="170"/>
      <c r="C9" s="170"/>
      <c r="D9" s="170"/>
      <c r="E9" s="170"/>
      <c r="F9" s="170"/>
      <c r="G9" s="34"/>
      <c r="H9" s="46"/>
      <c r="I9" s="46"/>
      <c r="J9" s="46"/>
      <c r="K9" s="46"/>
    </row>
    <row r="10" spans="1:11" s="131" customFormat="1" ht="36" customHeight="1" x14ac:dyDescent="0.3">
      <c r="A10" s="125" t="s">
        <v>61</v>
      </c>
      <c r="B10" s="126" t="s">
        <v>62</v>
      </c>
      <c r="C10" s="126" t="s">
        <v>63</v>
      </c>
      <c r="D10" s="127"/>
      <c r="E10" s="128" t="s">
        <v>29</v>
      </c>
      <c r="F10" s="129" t="s">
        <v>64</v>
      </c>
      <c r="G10" s="130"/>
      <c r="H10" s="130"/>
      <c r="I10" s="130"/>
      <c r="J10" s="130"/>
      <c r="K10" s="130"/>
    </row>
    <row r="11" spans="1:11" ht="27.75" customHeight="1" x14ac:dyDescent="0.35">
      <c r="A11" s="10" t="s">
        <v>65</v>
      </c>
      <c r="B11" s="94">
        <f>B15+B16+B17</f>
        <v>1707.8200000000002</v>
      </c>
      <c r="C11" s="102" t="str">
        <f>IF('Travel - Kaihautu'!B6="",A34,'Travel - Kaihautu'!B6)</f>
        <v>Figures exclude GST</v>
      </c>
      <c r="D11" s="8"/>
      <c r="E11" s="10" t="s">
        <v>66</v>
      </c>
      <c r="F11" s="56">
        <f>'Gifts and benefits - Kaihautu'!C16</f>
        <v>1</v>
      </c>
      <c r="G11" s="47"/>
      <c r="H11" s="47"/>
      <c r="I11" s="47"/>
      <c r="J11" s="47"/>
      <c r="K11" s="47"/>
    </row>
    <row r="12" spans="1:11" ht="27.75" customHeight="1" x14ac:dyDescent="0.35">
      <c r="A12" s="10" t="s">
        <v>24</v>
      </c>
      <c r="B12" s="94">
        <f>'Hospitality - Kaihautu'!B25</f>
        <v>140.62</v>
      </c>
      <c r="C12" s="102" t="str">
        <f>IF('Hospitality - Kaihautu'!B6="",A34,'Hospitality - Kaihautu'!B6)</f>
        <v>Figures exclude GST</v>
      </c>
      <c r="D12" s="8"/>
      <c r="E12" s="10" t="s">
        <v>67</v>
      </c>
      <c r="F12" s="56">
        <f>'Gifts and benefits - Kaihautu'!C17</f>
        <v>1</v>
      </c>
      <c r="G12" s="47"/>
      <c r="H12" s="47"/>
      <c r="I12" s="47"/>
      <c r="J12" s="47"/>
      <c r="K12" s="47"/>
    </row>
    <row r="13" spans="1:11" ht="27.75" customHeight="1" x14ac:dyDescent="0.25">
      <c r="A13" s="10" t="s">
        <v>68</v>
      </c>
      <c r="B13" s="94">
        <f>'All other expenses - Kaihautu'!B25</f>
        <v>0</v>
      </c>
      <c r="C13" s="102" t="str">
        <f>IF('All other expenses - Kaihautu'!B6="",A34,'All other expenses - Kaihautu'!B6)</f>
        <v>Figures exclude GST</v>
      </c>
      <c r="D13" s="8"/>
      <c r="E13" s="10" t="s">
        <v>69</v>
      </c>
      <c r="F13" s="56">
        <f>'Gifts and benefits - Kaihautu'!C18</f>
        <v>0</v>
      </c>
      <c r="G13" s="46"/>
      <c r="H13" s="46"/>
      <c r="I13" s="46"/>
      <c r="J13" s="46"/>
      <c r="K13" s="46"/>
    </row>
    <row r="14" spans="1:11" ht="12.75" customHeight="1" x14ac:dyDescent="0.25">
      <c r="A14" s="9"/>
      <c r="B14" s="95"/>
      <c r="C14" s="103"/>
      <c r="D14" s="57"/>
      <c r="E14" s="8"/>
      <c r="F14" s="58"/>
      <c r="G14" s="26"/>
      <c r="H14" s="26"/>
      <c r="I14" s="26"/>
      <c r="J14" s="26"/>
      <c r="K14" s="26"/>
    </row>
    <row r="15" spans="1:11" ht="27.75" customHeight="1" x14ac:dyDescent="0.25">
      <c r="A15" s="11" t="s">
        <v>70</v>
      </c>
      <c r="B15" s="96">
        <f>'Travel - Kaihautu'!B22</f>
        <v>0</v>
      </c>
      <c r="C15" s="104" t="str">
        <f>C11</f>
        <v>Figures exclude GST</v>
      </c>
      <c r="D15" s="8"/>
      <c r="E15" s="8"/>
      <c r="F15" s="58"/>
      <c r="G15" s="46"/>
      <c r="H15" s="46"/>
      <c r="I15" s="46"/>
      <c r="J15" s="46"/>
      <c r="K15" s="46"/>
    </row>
    <row r="16" spans="1:11" ht="27.75" customHeight="1" x14ac:dyDescent="0.25">
      <c r="A16" s="11" t="s">
        <v>71</v>
      </c>
      <c r="B16" s="96">
        <f>'Travel - Kaihautu'!B38</f>
        <v>1342.92</v>
      </c>
      <c r="C16" s="104" t="str">
        <f>C11</f>
        <v>Figures exclude GST</v>
      </c>
      <c r="D16" s="59"/>
      <c r="E16" s="8"/>
      <c r="F16" s="60"/>
      <c r="G16" s="46"/>
      <c r="H16" s="46"/>
      <c r="I16" s="46"/>
      <c r="J16" s="46"/>
      <c r="K16" s="46"/>
    </row>
    <row r="17" spans="1:11" ht="27.75" customHeight="1" x14ac:dyDescent="0.25">
      <c r="A17" s="11" t="s">
        <v>72</v>
      </c>
      <c r="B17" s="96">
        <f>'Travel - Kaihautu'!B60</f>
        <v>364.90000000000003</v>
      </c>
      <c r="C17" s="104" t="str">
        <f>C11</f>
        <v>Figures exclude GST</v>
      </c>
      <c r="D17" s="8"/>
      <c r="E17" s="8"/>
      <c r="F17" s="60"/>
      <c r="G17" s="46"/>
      <c r="H17" s="46"/>
      <c r="I17" s="46"/>
      <c r="J17" s="46"/>
      <c r="K17" s="46"/>
    </row>
    <row r="18" spans="1:11" ht="27.75" customHeight="1" x14ac:dyDescent="0.3">
      <c r="A18" s="27"/>
      <c r="B18" s="22"/>
      <c r="C18" s="27"/>
      <c r="D18" s="7"/>
      <c r="E18" s="7"/>
      <c r="F18" s="61"/>
      <c r="G18" s="62"/>
      <c r="H18" s="62"/>
      <c r="I18" s="62"/>
      <c r="J18" s="62"/>
      <c r="K18" s="62"/>
    </row>
    <row r="19" spans="1:11" ht="13" x14ac:dyDescent="0.3">
      <c r="A19" s="52" t="s">
        <v>73</v>
      </c>
      <c r="B19" s="25"/>
      <c r="C19" s="26"/>
      <c r="D19" s="27"/>
      <c r="E19" s="27"/>
      <c r="F19" s="27"/>
      <c r="G19" s="27"/>
      <c r="H19" s="27"/>
      <c r="I19" s="27"/>
      <c r="J19" s="27"/>
      <c r="K19" s="27"/>
    </row>
    <row r="20" spans="1:11" ht="12.5" x14ac:dyDescent="0.25">
      <c r="A20" s="23" t="s">
        <v>74</v>
      </c>
      <c r="B20" s="53"/>
      <c r="C20" s="53"/>
      <c r="D20" s="26"/>
      <c r="E20" s="26"/>
      <c r="F20" s="26"/>
      <c r="G20" s="27"/>
      <c r="H20" s="27"/>
      <c r="I20" s="27"/>
      <c r="J20" s="27"/>
      <c r="K20" s="27"/>
    </row>
    <row r="21" spans="1:11" ht="12.65" customHeight="1" x14ac:dyDescent="0.25">
      <c r="A21" s="23" t="s">
        <v>75</v>
      </c>
      <c r="B21" s="53"/>
      <c r="C21" s="53"/>
      <c r="D21" s="20"/>
      <c r="E21" s="27"/>
      <c r="F21" s="27"/>
      <c r="G21" s="27"/>
      <c r="H21" s="27"/>
      <c r="I21" s="27"/>
      <c r="J21" s="27"/>
      <c r="K21" s="27"/>
    </row>
    <row r="22" spans="1:11" ht="12.65" customHeight="1" x14ac:dyDescent="0.25">
      <c r="A22" s="23" t="s">
        <v>76</v>
      </c>
      <c r="B22" s="53"/>
      <c r="C22" s="53"/>
      <c r="D22" s="20"/>
      <c r="E22" s="27"/>
      <c r="F22" s="27"/>
      <c r="G22" s="27"/>
      <c r="H22" s="27"/>
      <c r="I22" s="27"/>
      <c r="J22" s="27"/>
      <c r="K22" s="27"/>
    </row>
    <row r="23" spans="1:11" ht="12.65" customHeight="1" x14ac:dyDescent="0.25">
      <c r="A23" s="23" t="s">
        <v>77</v>
      </c>
      <c r="B23" s="53"/>
      <c r="C23" s="53"/>
      <c r="D23" s="20"/>
      <c r="E23" s="27"/>
      <c r="F23" s="27"/>
      <c r="G23" s="27"/>
      <c r="H23" s="27"/>
      <c r="I23" s="27"/>
      <c r="J23" s="27"/>
      <c r="K23" s="27"/>
    </row>
    <row r="24" spans="1:11" ht="12.5" x14ac:dyDescent="0.25">
      <c r="A24" s="40"/>
      <c r="B24" s="27"/>
      <c r="C24" s="27"/>
      <c r="D24" s="27"/>
      <c r="E24" s="27"/>
      <c r="F24" s="46"/>
      <c r="G24" s="46"/>
      <c r="H24" s="46"/>
      <c r="I24" s="46"/>
      <c r="J24" s="46"/>
      <c r="K24" s="46"/>
    </row>
    <row r="25" spans="1:11" ht="13" hidden="1" x14ac:dyDescent="0.3">
      <c r="A25" s="14" t="s">
        <v>78</v>
      </c>
      <c r="B25" s="15"/>
      <c r="C25" s="15"/>
      <c r="D25" s="15"/>
      <c r="E25" s="15"/>
      <c r="F25" s="15"/>
      <c r="G25" s="46"/>
      <c r="H25" s="46"/>
      <c r="I25" s="46"/>
      <c r="J25" s="46"/>
      <c r="K25" s="46"/>
    </row>
    <row r="26" spans="1:11" ht="12.75" hidden="1" customHeight="1" x14ac:dyDescent="0.25">
      <c r="A26" s="13" t="s">
        <v>79</v>
      </c>
      <c r="B26" s="6"/>
      <c r="C26" s="6"/>
      <c r="D26" s="13"/>
      <c r="E26" s="13"/>
      <c r="F26" s="13"/>
      <c r="G26" s="46"/>
      <c r="H26" s="46"/>
      <c r="I26" s="46"/>
      <c r="J26" s="46"/>
      <c r="K26" s="46"/>
    </row>
    <row r="27" spans="1:11" ht="12.5" hidden="1" x14ac:dyDescent="0.25">
      <c r="A27" s="12" t="s">
        <v>80</v>
      </c>
      <c r="B27" s="12"/>
      <c r="C27" s="12"/>
      <c r="D27" s="12"/>
      <c r="E27" s="12"/>
      <c r="F27" s="12"/>
      <c r="G27" s="46"/>
      <c r="H27" s="46"/>
      <c r="I27" s="46"/>
      <c r="J27" s="46"/>
      <c r="K27" s="46"/>
    </row>
    <row r="28" spans="1:11" ht="12.5" hidden="1" x14ac:dyDescent="0.25">
      <c r="A28" s="12" t="s">
        <v>81</v>
      </c>
      <c r="B28" s="12"/>
      <c r="C28" s="12"/>
      <c r="D28" s="12"/>
      <c r="E28" s="12"/>
      <c r="F28" s="12"/>
      <c r="G28" s="46"/>
      <c r="H28" s="46"/>
      <c r="I28" s="46"/>
      <c r="J28" s="46"/>
      <c r="K28" s="46"/>
    </row>
    <row r="29" spans="1:11" ht="12.5" hidden="1" x14ac:dyDescent="0.25">
      <c r="A29" s="13" t="s">
        <v>82</v>
      </c>
      <c r="B29" s="13"/>
      <c r="C29" s="13"/>
      <c r="D29" s="13"/>
      <c r="E29" s="13"/>
      <c r="F29" s="13"/>
      <c r="G29" s="46"/>
      <c r="H29" s="46"/>
      <c r="I29" s="46"/>
      <c r="J29" s="46"/>
      <c r="K29" s="46"/>
    </row>
    <row r="30" spans="1:11" ht="12.5" hidden="1" x14ac:dyDescent="0.25">
      <c r="A30" s="13" t="s">
        <v>83</v>
      </c>
      <c r="B30" s="13"/>
      <c r="C30" s="13"/>
      <c r="D30" s="13"/>
      <c r="E30" s="13"/>
      <c r="F30" s="13"/>
      <c r="G30" s="46"/>
      <c r="H30" s="46"/>
      <c r="I30" s="46"/>
      <c r="J30" s="46"/>
      <c r="K30" s="46"/>
    </row>
    <row r="31" spans="1:11" ht="12.5" hidden="1" x14ac:dyDescent="0.25">
      <c r="A31" s="12" t="s">
        <v>84</v>
      </c>
      <c r="B31" s="12"/>
      <c r="C31" s="12"/>
      <c r="D31" s="12"/>
      <c r="E31" s="12"/>
      <c r="F31" s="12"/>
      <c r="G31" s="46"/>
      <c r="H31" s="46"/>
      <c r="I31" s="46"/>
      <c r="J31" s="46"/>
      <c r="K31" s="46"/>
    </row>
    <row r="32" spans="1:11" ht="12.5" hidden="1" x14ac:dyDescent="0.25">
      <c r="A32" s="12" t="s">
        <v>85</v>
      </c>
      <c r="B32" s="12"/>
      <c r="C32" s="12"/>
      <c r="D32" s="12"/>
      <c r="E32" s="12"/>
      <c r="F32" s="12"/>
      <c r="G32" s="46"/>
      <c r="H32" s="46"/>
      <c r="I32" s="46"/>
      <c r="J32" s="46"/>
      <c r="K32" s="46"/>
    </row>
    <row r="33" spans="1:11" ht="12.5" hidden="1" x14ac:dyDescent="0.25">
      <c r="A33" s="12" t="s">
        <v>86</v>
      </c>
      <c r="B33" s="12"/>
      <c r="C33" s="12"/>
      <c r="D33" s="12"/>
      <c r="E33" s="12"/>
      <c r="F33" s="12"/>
      <c r="G33" s="46"/>
      <c r="H33" s="46"/>
      <c r="I33" s="46"/>
      <c r="J33" s="46"/>
      <c r="K33" s="46"/>
    </row>
    <row r="34" spans="1:11" ht="12.5" hidden="1" x14ac:dyDescent="0.25">
      <c r="A34" s="13" t="s">
        <v>87</v>
      </c>
      <c r="B34" s="13"/>
      <c r="C34" s="13"/>
      <c r="D34" s="13"/>
      <c r="E34" s="13"/>
      <c r="F34" s="13"/>
      <c r="G34" s="46"/>
      <c r="H34" s="46"/>
      <c r="I34" s="46"/>
      <c r="J34" s="46"/>
      <c r="K34" s="46"/>
    </row>
    <row r="35" spans="1:11" ht="12.5" hidden="1" x14ac:dyDescent="0.25">
      <c r="A35" s="13" t="s">
        <v>88</v>
      </c>
      <c r="B35" s="13"/>
      <c r="C35" s="13"/>
      <c r="D35" s="13"/>
      <c r="E35" s="13"/>
      <c r="F35" s="13"/>
      <c r="G35" s="46"/>
      <c r="H35" s="46"/>
      <c r="I35" s="46"/>
      <c r="J35" s="46"/>
      <c r="K35" s="46"/>
    </row>
    <row r="36" spans="1:11" ht="12.5" hidden="1" x14ac:dyDescent="0.25">
      <c r="A36" s="99" t="s">
        <v>58</v>
      </c>
      <c r="B36" s="98"/>
      <c r="C36" s="98"/>
      <c r="D36" s="98"/>
      <c r="E36" s="98"/>
      <c r="F36" s="98"/>
      <c r="G36" s="46"/>
      <c r="H36" s="46"/>
      <c r="I36" s="46"/>
      <c r="J36" s="46"/>
      <c r="K36" s="46"/>
    </row>
    <row r="37" spans="1:11" ht="12.5" hidden="1" x14ac:dyDescent="0.25">
      <c r="A37" s="99" t="s">
        <v>89</v>
      </c>
      <c r="B37" s="98"/>
      <c r="C37" s="98"/>
      <c r="D37" s="98"/>
      <c r="E37" s="98"/>
      <c r="F37" s="98"/>
      <c r="G37" s="46"/>
      <c r="H37" s="46"/>
      <c r="I37" s="46"/>
      <c r="J37" s="46"/>
      <c r="K37" s="46"/>
    </row>
    <row r="38" spans="1:11" ht="12.5" hidden="1" x14ac:dyDescent="0.25">
      <c r="A38" s="99" t="s">
        <v>168</v>
      </c>
      <c r="B38" s="98"/>
      <c r="C38" s="98"/>
      <c r="D38" s="98"/>
      <c r="E38" s="98"/>
      <c r="F38" s="98"/>
      <c r="G38" s="46"/>
      <c r="H38" s="46"/>
      <c r="I38" s="46"/>
      <c r="J38" s="46"/>
      <c r="K38" s="46"/>
    </row>
    <row r="39" spans="1:11" ht="12.5" hidden="1" x14ac:dyDescent="0.25">
      <c r="A39" s="63" t="s">
        <v>90</v>
      </c>
      <c r="B39" s="5"/>
      <c r="C39" s="5"/>
      <c r="D39" s="5"/>
      <c r="E39" s="5"/>
      <c r="F39" s="5"/>
      <c r="G39" s="46"/>
      <c r="H39" s="46"/>
      <c r="I39" s="46"/>
      <c r="J39" s="46"/>
      <c r="K39" s="46"/>
    </row>
    <row r="40" spans="1:11" ht="12.5" hidden="1" x14ac:dyDescent="0.25">
      <c r="A40" s="64" t="s">
        <v>91</v>
      </c>
      <c r="B40" s="5"/>
      <c r="C40" s="5"/>
      <c r="D40" s="5"/>
      <c r="E40" s="5"/>
      <c r="F40" s="5"/>
      <c r="G40" s="46"/>
      <c r="H40" s="46"/>
      <c r="I40" s="46"/>
      <c r="J40" s="46"/>
      <c r="K40" s="46"/>
    </row>
    <row r="41" spans="1:11" ht="12.5" hidden="1" x14ac:dyDescent="0.25">
      <c r="A41" s="64" t="s">
        <v>92</v>
      </c>
      <c r="B41" s="5"/>
      <c r="C41" s="5"/>
      <c r="D41" s="5"/>
      <c r="E41" s="5"/>
      <c r="F41" s="5"/>
      <c r="G41" s="46"/>
      <c r="H41" s="46"/>
      <c r="I41" s="46"/>
      <c r="J41" s="46"/>
      <c r="K41" s="46"/>
    </row>
    <row r="42" spans="1:11" ht="12.5" hidden="1" x14ac:dyDescent="0.25">
      <c r="A42" s="64" t="s">
        <v>93</v>
      </c>
      <c r="B42" s="5"/>
      <c r="C42" s="5"/>
      <c r="D42" s="5"/>
      <c r="E42" s="5"/>
      <c r="F42" s="5"/>
      <c r="G42" s="46"/>
      <c r="H42" s="46"/>
      <c r="I42" s="46"/>
      <c r="J42" s="46"/>
      <c r="K42" s="46"/>
    </row>
    <row r="43" spans="1:11" ht="12.5" hidden="1" x14ac:dyDescent="0.25">
      <c r="A43" s="64" t="s">
        <v>94</v>
      </c>
      <c r="B43" s="5"/>
      <c r="C43" s="5"/>
      <c r="D43" s="5"/>
      <c r="E43" s="5"/>
      <c r="F43" s="5"/>
      <c r="G43" s="46"/>
      <c r="H43" s="46"/>
      <c r="I43" s="46"/>
      <c r="J43" s="46"/>
      <c r="K43" s="46"/>
    </row>
    <row r="44" spans="1:11" ht="12.5" hidden="1" x14ac:dyDescent="0.25">
      <c r="A44" s="64" t="s">
        <v>95</v>
      </c>
      <c r="B44" s="5"/>
      <c r="C44" s="5"/>
      <c r="D44" s="5"/>
      <c r="E44" s="5"/>
      <c r="F44" s="5"/>
      <c r="G44" s="46"/>
      <c r="H44" s="46"/>
      <c r="I44" s="46"/>
      <c r="J44" s="46"/>
      <c r="K44" s="46"/>
    </row>
    <row r="45" spans="1:11" ht="12.5" hidden="1" x14ac:dyDescent="0.25">
      <c r="A45" s="100" t="s">
        <v>96</v>
      </c>
      <c r="B45" s="98"/>
      <c r="C45" s="98"/>
      <c r="D45" s="98"/>
      <c r="E45" s="98"/>
      <c r="F45" s="98"/>
      <c r="G45" s="46"/>
      <c r="H45" s="46"/>
      <c r="I45" s="46"/>
      <c r="J45" s="46"/>
      <c r="K45" s="46"/>
    </row>
    <row r="46" spans="1:11" ht="12.5" hidden="1" x14ac:dyDescent="0.25">
      <c r="A46" s="98" t="s">
        <v>97</v>
      </c>
      <c r="B46" s="98"/>
      <c r="C46" s="98"/>
      <c r="D46" s="98"/>
      <c r="E46" s="98"/>
      <c r="F46" s="98"/>
      <c r="G46" s="46"/>
      <c r="H46" s="46"/>
      <c r="I46" s="46"/>
      <c r="J46" s="46"/>
      <c r="K46" s="46"/>
    </row>
    <row r="47" spans="1:11" ht="12.5" hidden="1" x14ac:dyDescent="0.25">
      <c r="A47" s="65">
        <v>-20000</v>
      </c>
      <c r="B47" s="5"/>
      <c r="C47" s="5"/>
      <c r="D47" s="5"/>
      <c r="E47" s="5"/>
      <c r="F47" s="5"/>
      <c r="G47" s="46"/>
      <c r="H47" s="46"/>
      <c r="I47" s="46"/>
      <c r="J47" s="46"/>
      <c r="K47" s="46"/>
    </row>
    <row r="48" spans="1:11" ht="25" hidden="1" x14ac:dyDescent="0.25">
      <c r="A48" s="119" t="s">
        <v>98</v>
      </c>
      <c r="B48" s="98"/>
      <c r="C48" s="98"/>
      <c r="D48" s="98"/>
      <c r="E48" s="98"/>
      <c r="F48" s="98"/>
      <c r="G48" s="46"/>
      <c r="H48" s="46"/>
      <c r="I48" s="46"/>
      <c r="J48" s="46"/>
      <c r="K48" s="46"/>
    </row>
    <row r="49" spans="1:11" ht="25" hidden="1" x14ac:dyDescent="0.25">
      <c r="A49" s="119" t="s">
        <v>99</v>
      </c>
      <c r="B49" s="98"/>
      <c r="C49" s="98"/>
      <c r="D49" s="98"/>
      <c r="E49" s="98"/>
      <c r="F49" s="98"/>
      <c r="G49" s="46"/>
      <c r="H49" s="46"/>
      <c r="I49" s="46"/>
      <c r="J49" s="46"/>
      <c r="K49" s="46"/>
    </row>
    <row r="50" spans="1:11" ht="25" hidden="1" x14ac:dyDescent="0.25">
      <c r="A50" s="120" t="s">
        <v>100</v>
      </c>
      <c r="B50" s="5"/>
      <c r="C50" s="5"/>
      <c r="D50" s="5"/>
      <c r="E50" s="5"/>
      <c r="F50" s="5"/>
      <c r="G50" s="46"/>
      <c r="H50" s="46"/>
      <c r="I50" s="46"/>
      <c r="J50" s="46"/>
      <c r="K50" s="46"/>
    </row>
    <row r="51" spans="1:11" ht="25" hidden="1" x14ac:dyDescent="0.25">
      <c r="A51" s="120" t="s">
        <v>101</v>
      </c>
      <c r="B51" s="5"/>
      <c r="C51" s="5"/>
      <c r="D51" s="5"/>
      <c r="E51" s="5"/>
      <c r="F51" s="5"/>
      <c r="G51" s="46"/>
      <c r="H51" s="46"/>
      <c r="I51" s="46"/>
      <c r="J51" s="46"/>
      <c r="K51" s="46"/>
    </row>
    <row r="52" spans="1:11" ht="37.5" hidden="1" x14ac:dyDescent="0.3">
      <c r="A52" s="120" t="s">
        <v>102</v>
      </c>
      <c r="B52" s="110"/>
      <c r="C52" s="110"/>
      <c r="D52" s="118"/>
      <c r="E52" s="66"/>
      <c r="F52" s="66"/>
      <c r="G52" s="46"/>
      <c r="H52" s="46"/>
      <c r="I52" s="46"/>
      <c r="J52" s="46"/>
      <c r="K52" s="46"/>
    </row>
    <row r="53" spans="1:11" ht="13" hidden="1" x14ac:dyDescent="0.3">
      <c r="A53" s="115" t="s">
        <v>103</v>
      </c>
      <c r="B53" s="116"/>
      <c r="C53" s="116"/>
      <c r="D53" s="109"/>
      <c r="E53" s="67"/>
      <c r="F53" s="67" t="b">
        <v>1</v>
      </c>
      <c r="G53" s="46"/>
      <c r="H53" s="46"/>
      <c r="I53" s="46"/>
      <c r="J53" s="46"/>
      <c r="K53" s="46"/>
    </row>
    <row r="54" spans="1:11" ht="13" hidden="1" x14ac:dyDescent="0.3">
      <c r="A54" s="117" t="s">
        <v>104</v>
      </c>
      <c r="B54" s="115"/>
      <c r="C54" s="115"/>
      <c r="D54" s="115"/>
      <c r="E54" s="67"/>
      <c r="F54" s="67" t="b">
        <v>0</v>
      </c>
      <c r="G54" s="46"/>
      <c r="H54" s="46"/>
      <c r="I54" s="46"/>
      <c r="J54" s="46"/>
      <c r="K54" s="46"/>
    </row>
    <row r="55" spans="1:11" ht="13" hidden="1" x14ac:dyDescent="0.25">
      <c r="A55" s="121"/>
      <c r="B55" s="111">
        <f>COUNT('Travel - Kaihautu'!B12:B21)</f>
        <v>0</v>
      </c>
      <c r="C55" s="111"/>
      <c r="D55" s="111">
        <f>COUNTIF('Travel - Kaihautu'!D12:D21,"*")</f>
        <v>0</v>
      </c>
      <c r="E55" s="112"/>
      <c r="F55" s="112" t="b">
        <f>MIN(B55,D55)=MAX(B55,D55)</f>
        <v>1</v>
      </c>
      <c r="G55" s="46"/>
      <c r="H55" s="46"/>
      <c r="I55" s="46"/>
      <c r="J55" s="46"/>
      <c r="K55" s="46"/>
    </row>
    <row r="56" spans="1:11" ht="13" hidden="1" x14ac:dyDescent="0.25">
      <c r="A56" s="121" t="s">
        <v>105</v>
      </c>
      <c r="B56" s="111">
        <f>COUNT('Travel - Kaihautu'!B26:B37)</f>
        <v>9</v>
      </c>
      <c r="C56" s="111"/>
      <c r="D56" s="111">
        <f>COUNTIF('Travel - Kaihautu'!D26:D37,"*")</f>
        <v>9</v>
      </c>
      <c r="E56" s="112"/>
      <c r="F56" s="112" t="b">
        <f>MIN(B56,D56)=MAX(B56,D56)</f>
        <v>1</v>
      </c>
    </row>
    <row r="57" spans="1:11" ht="13" hidden="1" x14ac:dyDescent="0.3">
      <c r="A57" s="122"/>
      <c r="B57" s="111">
        <f>COUNT('Travel - Kaihautu'!B42:B59)</f>
        <v>15</v>
      </c>
      <c r="C57" s="111"/>
      <c r="D57" s="111">
        <f>COUNTIF('Travel - Kaihautu'!D42:D59,"*")</f>
        <v>15</v>
      </c>
      <c r="E57" s="112"/>
      <c r="F57" s="112" t="b">
        <f>MIN(B57,D57)=MAX(B57,D57)</f>
        <v>1</v>
      </c>
    </row>
    <row r="58" spans="1:11" ht="13" hidden="1" x14ac:dyDescent="0.3">
      <c r="A58" s="123" t="s">
        <v>106</v>
      </c>
      <c r="B58" s="113">
        <f>COUNT('Hospitality - Kaihautu'!B11:B24)</f>
        <v>8</v>
      </c>
      <c r="C58" s="113"/>
      <c r="D58" s="113">
        <f>COUNTIF('Hospitality - Kaihautu'!D11:D24,"*")</f>
        <v>8</v>
      </c>
      <c r="E58" s="114"/>
      <c r="F58" s="114" t="b">
        <f>MIN(B58,D58)=MAX(B58,D58)</f>
        <v>1</v>
      </c>
    </row>
    <row r="59" spans="1:11" ht="13" hidden="1" x14ac:dyDescent="0.3">
      <c r="A59" s="124" t="s">
        <v>107</v>
      </c>
      <c r="B59" s="112">
        <f>COUNT('All other expenses - Kaihautu'!B11:B24)</f>
        <v>0</v>
      </c>
      <c r="C59" s="112"/>
      <c r="D59" s="112">
        <f>COUNTIF('All other expenses - Kaihautu'!D11:D24,"*")</f>
        <v>0</v>
      </c>
      <c r="E59" s="112"/>
      <c r="F59" s="112" t="b">
        <f>MIN(B59,D59)=MAX(B59,D59)</f>
        <v>1</v>
      </c>
    </row>
    <row r="60" spans="1:11" ht="13" hidden="1" x14ac:dyDescent="0.3">
      <c r="A60" s="123" t="s">
        <v>108</v>
      </c>
      <c r="B60" s="113">
        <f>COUNTIF('Gifts and benefits - Kaihautu'!B11:B15,"*")</f>
        <v>1</v>
      </c>
      <c r="C60" s="113">
        <f>COUNTIF('Gifts and benefits - Kaihautu'!C11:C15,"*")</f>
        <v>1</v>
      </c>
      <c r="D60" s="113"/>
      <c r="E60" s="113">
        <f>COUNTA('Gifts and benefits - Kaihautu'!E11:E15)</f>
        <v>1</v>
      </c>
      <c r="F60" s="114" t="b">
        <f>MIN(B60,C60,E60)=MAX(B60,C60,E60)</f>
        <v>1</v>
      </c>
    </row>
    <row r="61" spans="1:11" ht="12.5" x14ac:dyDescent="0.25"/>
  </sheetData>
  <sheetProtection formatCells="0" insertRows="0" deleteRows="0"/>
  <mergeCells count="9">
    <mergeCell ref="B7:F7"/>
    <mergeCell ref="B8:F8"/>
    <mergeCell ref="A9:F9"/>
    <mergeCell ref="A1:F1"/>
    <mergeCell ref="B2:F2"/>
    <mergeCell ref="B3:F3"/>
    <mergeCell ref="B4:F4"/>
    <mergeCell ref="B5:F5"/>
    <mergeCell ref="B6:F6"/>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600-000000000000}"/>
    <dataValidation allowBlank="1" showInputMessage="1" showErrorMessage="1" prompt="Headings on following tabs will pre populate with what you enter here_x000a__x000a_Update if a shorter or different period is covered" sqref="B4:F5" xr:uid="{00000000-0002-0000-0600-000001000000}"/>
    <dataValidation allowBlank="1" showInputMessage="1" showErrorMessage="1" prompt="Headings on following tabs will pre populate with what you enter here_x000a__x000a_Create a new workbook for a new Chief Executive" sqref="B3:F3" xr:uid="{00000000-0002-0000-0600-000002000000}"/>
    <dataValidation allowBlank="1" showInputMessage="1" showErrorMessage="1" prompt="Headings on following tabs will pre populate with what you enter here" sqref="B2:F2" xr:uid="{00000000-0002-0000-0600-000003000000}"/>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600-000004000000}"/>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600-000005000000}">
      <formula1>$A$36:$A$37</formula1>
    </dataValidation>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A1:M193"/>
  <sheetViews>
    <sheetView topLeftCell="A19" zoomScaleNormal="100" workbookViewId="0">
      <selection activeCell="C36" sqref="C36"/>
    </sheetView>
  </sheetViews>
  <sheetFormatPr defaultColWidth="0" defaultRowHeight="12.5"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7.54296875" style="16" customWidth="1"/>
    <col min="7" max="9" width="9.1796875" style="16" hidden="1" customWidth="1"/>
    <col min="10" max="13" width="0" style="16" hidden="1" customWidth="1"/>
    <col min="14" max="16384" width="9.1796875" style="16" hidden="1"/>
  </cols>
  <sheetData>
    <row r="1" spans="1:6" ht="26.25" customHeight="1" x14ac:dyDescent="0.25">
      <c r="A1" s="173" t="s">
        <v>109</v>
      </c>
      <c r="B1" s="173"/>
      <c r="C1" s="173"/>
      <c r="D1" s="173"/>
      <c r="E1" s="173"/>
      <c r="F1" s="46"/>
    </row>
    <row r="2" spans="1:6" ht="21" customHeight="1" x14ac:dyDescent="0.25">
      <c r="A2" s="4" t="s">
        <v>52</v>
      </c>
      <c r="B2" s="176" t="str">
        <f>'Summary and sign-off Kaihautu'!B2:F2</f>
        <v>Museum of New Zealand Te Papa Tongarewa</v>
      </c>
      <c r="C2" s="176"/>
      <c r="D2" s="176"/>
      <c r="E2" s="176"/>
      <c r="F2" s="46"/>
    </row>
    <row r="3" spans="1:6" ht="21" customHeight="1" x14ac:dyDescent="0.25">
      <c r="A3" s="4" t="s">
        <v>110</v>
      </c>
      <c r="B3" s="176" t="str">
        <f>'Summary and sign-off Kaihautu'!B3:F3</f>
        <v>Arapata Hakiwai</v>
      </c>
      <c r="C3" s="176"/>
      <c r="D3" s="176"/>
      <c r="E3" s="176"/>
      <c r="F3" s="46"/>
    </row>
    <row r="4" spans="1:6" ht="21" customHeight="1" x14ac:dyDescent="0.25">
      <c r="A4" s="4" t="s">
        <v>111</v>
      </c>
      <c r="B4" s="176">
        <f>'Summary and sign-off Kaihautu'!B4:F4</f>
        <v>44378</v>
      </c>
      <c r="C4" s="176"/>
      <c r="D4" s="176"/>
      <c r="E4" s="176"/>
      <c r="F4" s="46"/>
    </row>
    <row r="5" spans="1:6" ht="21" customHeight="1" x14ac:dyDescent="0.25">
      <c r="A5" s="4" t="s">
        <v>112</v>
      </c>
      <c r="B5" s="176">
        <f>'Summary and sign-off Kaihautu'!B5:F5</f>
        <v>44742</v>
      </c>
      <c r="C5" s="176"/>
      <c r="D5" s="176"/>
      <c r="E5" s="176"/>
      <c r="F5" s="46"/>
    </row>
    <row r="6" spans="1:6" ht="21" customHeight="1" x14ac:dyDescent="0.25">
      <c r="A6" s="4" t="s">
        <v>113</v>
      </c>
      <c r="B6" s="171" t="s">
        <v>81</v>
      </c>
      <c r="C6" s="171"/>
      <c r="D6" s="171"/>
      <c r="E6" s="171"/>
      <c r="F6" s="46"/>
    </row>
    <row r="7" spans="1:6" ht="21" customHeight="1" x14ac:dyDescent="0.25">
      <c r="A7" s="4" t="s">
        <v>56</v>
      </c>
      <c r="B7" s="171" t="s">
        <v>83</v>
      </c>
      <c r="C7" s="171"/>
      <c r="D7" s="171"/>
      <c r="E7" s="171"/>
      <c r="F7" s="46"/>
    </row>
    <row r="8" spans="1:6" ht="36" customHeight="1" x14ac:dyDescent="0.3">
      <c r="A8" s="179" t="s">
        <v>114</v>
      </c>
      <c r="B8" s="180"/>
      <c r="C8" s="180"/>
      <c r="D8" s="180"/>
      <c r="E8" s="180"/>
      <c r="F8" s="22"/>
    </row>
    <row r="9" spans="1:6" ht="36" customHeight="1" x14ac:dyDescent="0.3">
      <c r="A9" s="181" t="s">
        <v>115</v>
      </c>
      <c r="B9" s="182"/>
      <c r="C9" s="182"/>
      <c r="D9" s="182"/>
      <c r="E9" s="182"/>
      <c r="F9" s="22"/>
    </row>
    <row r="10" spans="1:6" ht="24.75" customHeight="1" x14ac:dyDescent="0.35">
      <c r="A10" s="178" t="s">
        <v>116</v>
      </c>
      <c r="B10" s="183"/>
      <c r="C10" s="178"/>
      <c r="D10" s="178"/>
      <c r="E10" s="178"/>
      <c r="F10" s="47"/>
    </row>
    <row r="11" spans="1:6" ht="27" customHeight="1" x14ac:dyDescent="0.25">
      <c r="A11" s="35" t="s">
        <v>117</v>
      </c>
      <c r="B11" s="35" t="s">
        <v>118</v>
      </c>
      <c r="C11" s="35" t="s">
        <v>119</v>
      </c>
      <c r="D11" s="35" t="s">
        <v>120</v>
      </c>
      <c r="E11" s="35" t="s">
        <v>121</v>
      </c>
      <c r="F11" s="48"/>
    </row>
    <row r="12" spans="1:6" s="87" customFormat="1" hidden="1" x14ac:dyDescent="0.25">
      <c r="A12" s="133"/>
      <c r="B12" s="134"/>
      <c r="C12" s="135"/>
      <c r="D12" s="135"/>
      <c r="E12" s="136"/>
      <c r="F12" s="1"/>
    </row>
    <row r="13" spans="1:6" s="87" customFormat="1" x14ac:dyDescent="0.25">
      <c r="A13" s="157"/>
      <c r="B13" s="158"/>
      <c r="C13" s="159"/>
      <c r="D13" s="159"/>
      <c r="E13" s="160"/>
      <c r="F13" s="1"/>
    </row>
    <row r="14" spans="1:6" s="87" customFormat="1" x14ac:dyDescent="0.25">
      <c r="A14" s="157"/>
      <c r="B14" s="158"/>
      <c r="C14" s="159"/>
      <c r="D14" s="159"/>
      <c r="E14" s="160"/>
      <c r="F14" s="1"/>
    </row>
    <row r="15" spans="1:6" s="87" customFormat="1" x14ac:dyDescent="0.25">
      <c r="A15" s="157"/>
      <c r="B15" s="158"/>
      <c r="C15" s="159" t="s">
        <v>180</v>
      </c>
      <c r="D15" s="159"/>
      <c r="E15" s="160"/>
      <c r="F15" s="1"/>
    </row>
    <row r="16" spans="1:6" s="87" customFormat="1" x14ac:dyDescent="0.25">
      <c r="A16" s="157"/>
      <c r="B16" s="158"/>
      <c r="C16" s="159"/>
      <c r="D16" s="159"/>
      <c r="E16" s="160"/>
      <c r="F16" s="1"/>
    </row>
    <row r="17" spans="1:6" s="87" customFormat="1" x14ac:dyDescent="0.25">
      <c r="A17" s="157"/>
      <c r="B17" s="158"/>
      <c r="C17" s="159"/>
      <c r="D17" s="159"/>
      <c r="E17" s="160"/>
      <c r="F17" s="1"/>
    </row>
    <row r="18" spans="1:6" s="87" customFormat="1" ht="12.75" customHeight="1" x14ac:dyDescent="0.25">
      <c r="A18" s="157"/>
      <c r="B18" s="158"/>
      <c r="C18" s="159"/>
      <c r="D18" s="159"/>
      <c r="E18" s="160"/>
      <c r="F18" s="1"/>
    </row>
    <row r="19" spans="1:6" s="87" customFormat="1" x14ac:dyDescent="0.25">
      <c r="A19" s="161"/>
      <c r="B19" s="158"/>
      <c r="C19" s="159"/>
      <c r="D19" s="159"/>
      <c r="E19" s="160"/>
      <c r="F19" s="1"/>
    </row>
    <row r="20" spans="1:6" s="87" customFormat="1" x14ac:dyDescent="0.25">
      <c r="A20" s="161"/>
      <c r="B20" s="158"/>
      <c r="C20" s="159"/>
      <c r="D20" s="159"/>
      <c r="E20" s="160"/>
      <c r="F20" s="1"/>
    </row>
    <row r="21" spans="1:6" s="87" customFormat="1" hidden="1" x14ac:dyDescent="0.25">
      <c r="A21" s="143"/>
      <c r="B21" s="144"/>
      <c r="C21" s="145"/>
      <c r="D21" s="145"/>
      <c r="E21" s="146"/>
      <c r="F21" s="1"/>
    </row>
    <row r="22" spans="1:6" ht="19.5" customHeight="1" x14ac:dyDescent="0.25">
      <c r="A22" s="107" t="s">
        <v>122</v>
      </c>
      <c r="B22" s="108">
        <f>SUM(B12:B21)</f>
        <v>0</v>
      </c>
      <c r="C22" s="169" t="str">
        <f>IF(SUBTOTAL(3,B12:B21)=SUBTOTAL(103,B12:B21),'Summary and sign-off Kaihautu'!$A$48,'Summary and sign-off Kaihautu'!$A$49)</f>
        <v>Check - there are no hidden rows with data</v>
      </c>
      <c r="D22" s="177" t="str">
        <f>IF('Summary and sign-off Kaihautu'!F55='Summary and sign-off Kaihautu'!F54,'Summary and sign-off Kaihautu'!A51,'Summary and sign-off Kaihautu'!A50)</f>
        <v>Check - each entry provides sufficient information</v>
      </c>
      <c r="E22" s="177"/>
      <c r="F22" s="46"/>
    </row>
    <row r="23" spans="1:6" ht="10.5" customHeight="1" x14ac:dyDescent="0.3">
      <c r="A23" s="27"/>
      <c r="B23" s="22"/>
      <c r="C23" s="27"/>
      <c r="D23" s="27"/>
      <c r="E23" s="27"/>
      <c r="F23" s="27"/>
    </row>
    <row r="24" spans="1:6" ht="24.75" customHeight="1" x14ac:dyDescent="0.35">
      <c r="A24" s="178" t="s">
        <v>123</v>
      </c>
      <c r="B24" s="178"/>
      <c r="C24" s="178"/>
      <c r="D24" s="178"/>
      <c r="E24" s="178"/>
      <c r="F24" s="47"/>
    </row>
    <row r="25" spans="1:6" ht="27" customHeight="1" x14ac:dyDescent="0.25">
      <c r="A25" s="35" t="s">
        <v>117</v>
      </c>
      <c r="B25" s="35" t="s">
        <v>62</v>
      </c>
      <c r="C25" s="35" t="s">
        <v>124</v>
      </c>
      <c r="D25" s="35" t="s">
        <v>120</v>
      </c>
      <c r="E25" s="35" t="s">
        <v>121</v>
      </c>
      <c r="F25" s="48"/>
    </row>
    <row r="26" spans="1:6" s="87" customFormat="1" hidden="1" x14ac:dyDescent="0.25">
      <c r="A26" s="133"/>
      <c r="B26" s="134"/>
      <c r="C26" s="135"/>
      <c r="D26" s="135"/>
      <c r="E26" s="136"/>
      <c r="F26" s="1"/>
    </row>
    <row r="27" spans="1:6" s="87" customFormat="1" x14ac:dyDescent="0.25">
      <c r="A27" s="157">
        <v>44426</v>
      </c>
      <c r="B27" s="158">
        <v>100</v>
      </c>
      <c r="C27" s="159" t="s">
        <v>188</v>
      </c>
      <c r="D27" s="159" t="s">
        <v>185</v>
      </c>
      <c r="E27" s="160" t="s">
        <v>174</v>
      </c>
      <c r="F27" s="1"/>
    </row>
    <row r="28" spans="1:6" s="87" customFormat="1" x14ac:dyDescent="0.25">
      <c r="A28" s="157">
        <v>44643</v>
      </c>
      <c r="B28" s="158">
        <v>361.31</v>
      </c>
      <c r="C28" s="159" t="s">
        <v>186</v>
      </c>
      <c r="D28" s="159" t="s">
        <v>182</v>
      </c>
      <c r="E28" s="160" t="s">
        <v>173</v>
      </c>
      <c r="F28" s="1"/>
    </row>
    <row r="29" spans="1:6" s="87" customFormat="1" x14ac:dyDescent="0.25">
      <c r="A29" s="157">
        <v>44644</v>
      </c>
      <c r="B29" s="158">
        <v>456.52</v>
      </c>
      <c r="C29" s="159" t="s">
        <v>186</v>
      </c>
      <c r="D29" s="159" t="s">
        <v>184</v>
      </c>
      <c r="E29" s="160" t="s">
        <v>173</v>
      </c>
      <c r="F29" s="1"/>
    </row>
    <row r="30" spans="1:6" s="87" customFormat="1" x14ac:dyDescent="0.25">
      <c r="A30" s="157">
        <v>44644</v>
      </c>
      <c r="B30" s="158">
        <v>223.15</v>
      </c>
      <c r="C30" s="159" t="s">
        <v>186</v>
      </c>
      <c r="D30" s="159" t="s">
        <v>187</v>
      </c>
      <c r="E30" s="160" t="s">
        <v>173</v>
      </c>
      <c r="F30" s="1"/>
    </row>
    <row r="31" spans="1:6" s="87" customFormat="1" x14ac:dyDescent="0.25">
      <c r="A31" s="157">
        <v>44644</v>
      </c>
      <c r="B31" s="158">
        <v>43</v>
      </c>
      <c r="C31" s="159" t="s">
        <v>186</v>
      </c>
      <c r="D31" s="159" t="s">
        <v>185</v>
      </c>
      <c r="E31" s="160" t="s">
        <v>173</v>
      </c>
      <c r="F31" s="1"/>
    </row>
    <row r="32" spans="1:6" s="87" customFormat="1" x14ac:dyDescent="0.25">
      <c r="A32" s="157">
        <v>44644</v>
      </c>
      <c r="B32" s="158">
        <v>74.510000000000005</v>
      </c>
      <c r="C32" s="159" t="s">
        <v>186</v>
      </c>
      <c r="D32" s="159" t="s">
        <v>194</v>
      </c>
      <c r="E32" s="160" t="s">
        <v>172</v>
      </c>
      <c r="F32" s="1"/>
    </row>
    <row r="33" spans="1:6" s="87" customFormat="1" x14ac:dyDescent="0.25">
      <c r="A33" s="157">
        <v>44663</v>
      </c>
      <c r="B33" s="158">
        <v>14.43</v>
      </c>
      <c r="C33" s="159" t="s">
        <v>192</v>
      </c>
      <c r="D33" s="159" t="s">
        <v>193</v>
      </c>
      <c r="E33" s="160" t="s">
        <v>174</v>
      </c>
      <c r="F33" s="1"/>
    </row>
    <row r="34" spans="1:6" s="87" customFormat="1" x14ac:dyDescent="0.25">
      <c r="A34" s="157">
        <v>44680</v>
      </c>
      <c r="B34" s="158">
        <v>35</v>
      </c>
      <c r="C34" s="159" t="s">
        <v>188</v>
      </c>
      <c r="D34" s="159" t="s">
        <v>185</v>
      </c>
      <c r="E34" s="160" t="s">
        <v>174</v>
      </c>
      <c r="F34" s="1"/>
    </row>
    <row r="35" spans="1:6" s="87" customFormat="1" x14ac:dyDescent="0.25">
      <c r="A35" s="157">
        <v>44705</v>
      </c>
      <c r="B35" s="158">
        <v>35</v>
      </c>
      <c r="C35" s="159" t="s">
        <v>188</v>
      </c>
      <c r="D35" s="159" t="s">
        <v>185</v>
      </c>
      <c r="E35" s="160" t="s">
        <v>174</v>
      </c>
      <c r="F35" s="1"/>
    </row>
    <row r="36" spans="1:6" s="87" customFormat="1" x14ac:dyDescent="0.25">
      <c r="A36" s="157"/>
      <c r="B36" s="158"/>
      <c r="C36" s="159"/>
      <c r="D36" s="159"/>
      <c r="E36" s="160"/>
      <c r="F36" s="1"/>
    </row>
    <row r="37" spans="1:6" s="87" customFormat="1" hidden="1" x14ac:dyDescent="0.25">
      <c r="A37" s="147"/>
      <c r="B37" s="148"/>
      <c r="C37" s="149"/>
      <c r="D37" s="149"/>
      <c r="E37" s="150"/>
      <c r="F37" s="1"/>
    </row>
    <row r="38" spans="1:6" ht="19.5" customHeight="1" x14ac:dyDescent="0.25">
      <c r="A38" s="107" t="s">
        <v>125</v>
      </c>
      <c r="B38" s="108">
        <f>SUM(B26:B37)</f>
        <v>1342.92</v>
      </c>
      <c r="C38" s="169" t="str">
        <f>IF(SUBTOTAL(3,B26:B37)=SUBTOTAL(103,B26:B37),'Summary and sign-off Kaihautu'!$A$48,'Summary and sign-off Kaihautu'!$A$49)</f>
        <v>Check - there are no hidden rows with data</v>
      </c>
      <c r="D38" s="177" t="str">
        <f>IF('Summary and sign-off Kaihautu'!F56='Summary and sign-off Kaihautu'!F54,'Summary and sign-off Kaihautu'!A51,'Summary and sign-off Kaihautu'!A50)</f>
        <v>Check - each entry provides sufficient information</v>
      </c>
      <c r="E38" s="177"/>
      <c r="F38" s="46"/>
    </row>
    <row r="39" spans="1:6" ht="10.5" customHeight="1" x14ac:dyDescent="0.3">
      <c r="A39" s="27"/>
      <c r="B39" s="22"/>
      <c r="C39" s="27"/>
      <c r="D39" s="27"/>
      <c r="E39" s="27"/>
      <c r="F39" s="27"/>
    </row>
    <row r="40" spans="1:6" ht="24.75" customHeight="1" x14ac:dyDescent="0.25">
      <c r="A40" s="178" t="s">
        <v>126</v>
      </c>
      <c r="B40" s="178"/>
      <c r="C40" s="178"/>
      <c r="D40" s="178"/>
      <c r="E40" s="178"/>
      <c r="F40" s="46"/>
    </row>
    <row r="41" spans="1:6" ht="27" customHeight="1" x14ac:dyDescent="0.25">
      <c r="A41" s="35" t="s">
        <v>117</v>
      </c>
      <c r="B41" s="35" t="s">
        <v>62</v>
      </c>
      <c r="C41" s="35" t="s">
        <v>127</v>
      </c>
      <c r="D41" s="35" t="s">
        <v>128</v>
      </c>
      <c r="E41" s="35" t="s">
        <v>121</v>
      </c>
      <c r="F41" s="49"/>
    </row>
    <row r="42" spans="1:6" s="87" customFormat="1" hidden="1" x14ac:dyDescent="0.25">
      <c r="A42" s="133"/>
      <c r="B42" s="134"/>
      <c r="C42" s="135"/>
      <c r="D42" s="135"/>
      <c r="E42" s="136"/>
      <c r="F42" s="1"/>
    </row>
    <row r="43" spans="1:6" s="87" customFormat="1" x14ac:dyDescent="0.25">
      <c r="A43" s="157">
        <v>44408</v>
      </c>
      <c r="B43" s="158">
        <v>11.96</v>
      </c>
      <c r="C43" s="159" t="s">
        <v>175</v>
      </c>
      <c r="D43" s="159" t="s">
        <v>171</v>
      </c>
      <c r="E43" s="160" t="s">
        <v>172</v>
      </c>
      <c r="F43" s="1"/>
    </row>
    <row r="44" spans="1:6" s="87" customFormat="1" x14ac:dyDescent="0.25">
      <c r="A44" s="157">
        <v>44408</v>
      </c>
      <c r="B44" s="158">
        <v>12.91</v>
      </c>
      <c r="C44" s="159" t="s">
        <v>175</v>
      </c>
      <c r="D44" s="159" t="s">
        <v>171</v>
      </c>
      <c r="E44" s="160" t="s">
        <v>172</v>
      </c>
      <c r="F44" s="1"/>
    </row>
    <row r="45" spans="1:6" s="87" customFormat="1" x14ac:dyDescent="0.25">
      <c r="A45" s="157">
        <v>44424</v>
      </c>
      <c r="B45" s="158">
        <v>12.63</v>
      </c>
      <c r="C45" s="159" t="s">
        <v>175</v>
      </c>
      <c r="D45" s="159" t="s">
        <v>171</v>
      </c>
      <c r="E45" s="160" t="s">
        <v>172</v>
      </c>
      <c r="F45" s="1"/>
    </row>
    <row r="46" spans="1:6" s="87" customFormat="1" x14ac:dyDescent="0.25">
      <c r="A46" s="157">
        <v>44620</v>
      </c>
      <c r="B46" s="158">
        <v>8.42</v>
      </c>
      <c r="C46" s="159" t="s">
        <v>175</v>
      </c>
      <c r="D46" s="159" t="s">
        <v>171</v>
      </c>
      <c r="E46" s="160" t="s">
        <v>172</v>
      </c>
      <c r="F46" s="1"/>
    </row>
    <row r="47" spans="1:6" s="87" customFormat="1" x14ac:dyDescent="0.25">
      <c r="A47" s="157">
        <v>44635</v>
      </c>
      <c r="B47" s="158">
        <v>13.67</v>
      </c>
      <c r="C47" s="159" t="s">
        <v>175</v>
      </c>
      <c r="D47" s="159" t="s">
        <v>171</v>
      </c>
      <c r="E47" s="160" t="s">
        <v>172</v>
      </c>
      <c r="F47" s="1"/>
    </row>
    <row r="48" spans="1:6" s="87" customFormat="1" x14ac:dyDescent="0.25">
      <c r="A48" s="157">
        <v>44651</v>
      </c>
      <c r="B48" s="158">
        <v>39.6</v>
      </c>
      <c r="C48" s="159" t="s">
        <v>175</v>
      </c>
      <c r="D48" s="159" t="s">
        <v>171</v>
      </c>
      <c r="E48" s="160" t="s">
        <v>172</v>
      </c>
      <c r="F48" s="1"/>
    </row>
    <row r="49" spans="1:6" s="87" customFormat="1" x14ac:dyDescent="0.25">
      <c r="A49" s="157">
        <v>44651</v>
      </c>
      <c r="B49" s="158">
        <v>68.67</v>
      </c>
      <c r="C49" s="159" t="s">
        <v>175</v>
      </c>
      <c r="D49" s="159" t="s">
        <v>171</v>
      </c>
      <c r="E49" s="160" t="s">
        <v>172</v>
      </c>
      <c r="F49" s="1"/>
    </row>
    <row r="50" spans="1:6" s="87" customFormat="1" x14ac:dyDescent="0.25">
      <c r="A50" s="157">
        <v>44697</v>
      </c>
      <c r="B50" s="158">
        <v>13.39</v>
      </c>
      <c r="C50" s="159" t="s">
        <v>175</v>
      </c>
      <c r="D50" s="159" t="s">
        <v>171</v>
      </c>
      <c r="E50" s="160" t="s">
        <v>172</v>
      </c>
      <c r="F50" s="1"/>
    </row>
    <row r="51" spans="1:6" s="87" customFormat="1" x14ac:dyDescent="0.25">
      <c r="A51" s="157">
        <v>44697</v>
      </c>
      <c r="B51" s="158">
        <v>18.84</v>
      </c>
      <c r="C51" s="159" t="s">
        <v>175</v>
      </c>
      <c r="D51" s="159" t="s">
        <v>171</v>
      </c>
      <c r="E51" s="160" t="s">
        <v>172</v>
      </c>
      <c r="F51" s="1"/>
    </row>
    <row r="52" spans="1:6" s="87" customFormat="1" x14ac:dyDescent="0.25">
      <c r="A52" s="157">
        <v>44712</v>
      </c>
      <c r="B52" s="158">
        <v>13.97</v>
      </c>
      <c r="C52" s="159" t="s">
        <v>175</v>
      </c>
      <c r="D52" s="159" t="s">
        <v>171</v>
      </c>
      <c r="E52" s="160" t="s">
        <v>172</v>
      </c>
      <c r="F52" s="1"/>
    </row>
    <row r="53" spans="1:6" s="87" customFormat="1" x14ac:dyDescent="0.25">
      <c r="A53" s="157">
        <v>44712</v>
      </c>
      <c r="B53" s="158">
        <v>36.54</v>
      </c>
      <c r="C53" s="159" t="s">
        <v>175</v>
      </c>
      <c r="D53" s="159" t="s">
        <v>171</v>
      </c>
      <c r="E53" s="160" t="s">
        <v>172</v>
      </c>
      <c r="F53" s="1"/>
    </row>
    <row r="54" spans="1:6" s="87" customFormat="1" x14ac:dyDescent="0.25">
      <c r="A54" s="157">
        <v>44712</v>
      </c>
      <c r="B54" s="158">
        <v>39.700000000000003</v>
      </c>
      <c r="C54" s="159" t="s">
        <v>175</v>
      </c>
      <c r="D54" s="159" t="s">
        <v>171</v>
      </c>
      <c r="E54" s="160" t="s">
        <v>172</v>
      </c>
      <c r="F54" s="1"/>
    </row>
    <row r="55" spans="1:6" s="87" customFormat="1" x14ac:dyDescent="0.25">
      <c r="A55" s="157">
        <v>44712</v>
      </c>
      <c r="B55" s="158">
        <v>46.67</v>
      </c>
      <c r="C55" s="159" t="s">
        <v>175</v>
      </c>
      <c r="D55" s="159" t="s">
        <v>171</v>
      </c>
      <c r="E55" s="160" t="s">
        <v>172</v>
      </c>
      <c r="F55" s="1"/>
    </row>
    <row r="56" spans="1:6" s="87" customFormat="1" x14ac:dyDescent="0.25">
      <c r="A56" s="157">
        <v>44727</v>
      </c>
      <c r="B56" s="158">
        <v>14.83</v>
      </c>
      <c r="C56" s="159" t="s">
        <v>175</v>
      </c>
      <c r="D56" s="159" t="s">
        <v>171</v>
      </c>
      <c r="E56" s="160" t="s">
        <v>172</v>
      </c>
      <c r="F56" s="1"/>
    </row>
    <row r="57" spans="1:6" s="87" customFormat="1" x14ac:dyDescent="0.25">
      <c r="A57" s="157">
        <v>44727</v>
      </c>
      <c r="B57" s="158">
        <v>13.1</v>
      </c>
      <c r="C57" s="159" t="s">
        <v>175</v>
      </c>
      <c r="D57" s="159" t="s">
        <v>171</v>
      </c>
      <c r="E57" s="160" t="s">
        <v>172</v>
      </c>
      <c r="F57" s="1"/>
    </row>
    <row r="58" spans="1:6" s="87" customFormat="1" x14ac:dyDescent="0.25">
      <c r="A58" s="157"/>
      <c r="B58" s="158"/>
      <c r="C58" s="159"/>
      <c r="D58" s="159"/>
      <c r="E58" s="160"/>
      <c r="F58" s="1"/>
    </row>
    <row r="59" spans="1:6" s="87" customFormat="1" hidden="1" x14ac:dyDescent="0.25">
      <c r="A59" s="133"/>
      <c r="B59" s="134"/>
      <c r="C59" s="135"/>
      <c r="D59" s="135"/>
      <c r="E59" s="136"/>
      <c r="F59" s="1"/>
    </row>
    <row r="60" spans="1:6" ht="19.5" customHeight="1" x14ac:dyDescent="0.25">
      <c r="A60" s="107" t="s">
        <v>129</v>
      </c>
      <c r="B60" s="108">
        <f>SUM(B42:B59)</f>
        <v>364.90000000000003</v>
      </c>
      <c r="C60" s="169" t="str">
        <f>IF(SUBTOTAL(3,B42:B59)=SUBTOTAL(103,B42:B59),'Summary and sign-off Kaihautu'!$A$48,'Summary and sign-off Kaihautu'!$A$49)</f>
        <v>Check - there are no hidden rows with data</v>
      </c>
      <c r="D60" s="177" t="str">
        <f>IF('Summary and sign-off Kaihautu'!F57='Summary and sign-off Kaihautu'!F54,'Summary and sign-off Kaihautu'!A51,'Summary and sign-off Kaihautu'!A50)</f>
        <v>Check - each entry provides sufficient information</v>
      </c>
      <c r="E60" s="177"/>
      <c r="F60" s="46"/>
    </row>
    <row r="61" spans="1:6" ht="10.5" customHeight="1" x14ac:dyDescent="0.3">
      <c r="A61" s="27"/>
      <c r="B61" s="92"/>
      <c r="C61" s="22"/>
      <c r="D61" s="27"/>
      <c r="E61" s="27"/>
      <c r="F61" s="27"/>
    </row>
    <row r="62" spans="1:6" ht="34.5" customHeight="1" x14ac:dyDescent="0.25">
      <c r="A62" s="50" t="s">
        <v>130</v>
      </c>
      <c r="B62" s="93">
        <f>B22+B38+B60</f>
        <v>1707.8200000000002</v>
      </c>
      <c r="C62" s="51"/>
      <c r="D62" s="51"/>
      <c r="E62" s="51"/>
      <c r="F62" s="26"/>
    </row>
    <row r="63" spans="1:6" ht="13" x14ac:dyDescent="0.3">
      <c r="A63" s="27"/>
      <c r="B63" s="22"/>
      <c r="C63" s="27"/>
      <c r="D63" s="27"/>
      <c r="E63" s="27"/>
      <c r="F63" s="27"/>
    </row>
    <row r="64" spans="1:6" ht="13" x14ac:dyDescent="0.3">
      <c r="A64" s="52" t="s">
        <v>73</v>
      </c>
      <c r="B64" s="25"/>
      <c r="C64" s="26"/>
      <c r="D64" s="26"/>
      <c r="E64" s="26"/>
      <c r="F64" s="27"/>
    </row>
    <row r="65" spans="1:6" ht="12.65" customHeight="1" x14ac:dyDescent="0.25">
      <c r="A65" s="23" t="s">
        <v>131</v>
      </c>
      <c r="B65" s="53"/>
      <c r="C65" s="53"/>
      <c r="D65" s="32"/>
      <c r="E65" s="32"/>
      <c r="F65" s="27"/>
    </row>
    <row r="66" spans="1:6" ht="13" customHeight="1" x14ac:dyDescent="0.25">
      <c r="A66" s="31" t="s">
        <v>132</v>
      </c>
      <c r="B66" s="27"/>
      <c r="C66" s="32"/>
      <c r="D66" s="27"/>
      <c r="E66" s="32"/>
      <c r="F66" s="27"/>
    </row>
    <row r="67" spans="1:6" x14ac:dyDescent="0.25">
      <c r="A67" s="31" t="s">
        <v>133</v>
      </c>
      <c r="B67" s="32"/>
      <c r="C67" s="32"/>
      <c r="D67" s="32"/>
      <c r="E67" s="54"/>
      <c r="F67" s="46"/>
    </row>
    <row r="68" spans="1:6" ht="13" x14ac:dyDescent="0.3">
      <c r="A68" s="23" t="s">
        <v>79</v>
      </c>
      <c r="B68" s="25"/>
      <c r="C68" s="26"/>
      <c r="D68" s="26"/>
      <c r="E68" s="26"/>
      <c r="F68" s="27"/>
    </row>
    <row r="69" spans="1:6" ht="13" customHeight="1" x14ac:dyDescent="0.25">
      <c r="A69" s="31" t="s">
        <v>134</v>
      </c>
      <c r="B69" s="27"/>
      <c r="C69" s="32"/>
      <c r="D69" s="27"/>
      <c r="E69" s="32"/>
      <c r="F69" s="27"/>
    </row>
    <row r="70" spans="1:6" x14ac:dyDescent="0.25">
      <c r="A70" s="31" t="s">
        <v>135</v>
      </c>
      <c r="B70" s="32"/>
      <c r="C70" s="32"/>
      <c r="D70" s="32"/>
      <c r="E70" s="54"/>
      <c r="F70" s="46"/>
    </row>
    <row r="71" spans="1:6" x14ac:dyDescent="0.25">
      <c r="A71" s="36" t="s">
        <v>136</v>
      </c>
      <c r="B71" s="36"/>
      <c r="C71" s="36"/>
      <c r="D71" s="36"/>
      <c r="E71" s="54"/>
      <c r="F71" s="46"/>
    </row>
    <row r="72" spans="1:6" x14ac:dyDescent="0.25">
      <c r="A72" s="40"/>
      <c r="B72" s="27"/>
      <c r="C72" s="27"/>
      <c r="D72" s="27"/>
      <c r="E72" s="46"/>
      <c r="F72" s="46"/>
    </row>
    <row r="73" spans="1:6" hidden="1" x14ac:dyDescent="0.25">
      <c r="A73" s="40"/>
      <c r="B73" s="27"/>
      <c r="C73" s="27"/>
      <c r="D73" s="27"/>
      <c r="E73" s="46"/>
      <c r="F73" s="46"/>
    </row>
    <row r="74" spans="1:6" x14ac:dyDescent="0.25"/>
    <row r="75" spans="1:6" x14ac:dyDescent="0.25"/>
    <row r="76" spans="1:6" x14ac:dyDescent="0.25"/>
    <row r="77" spans="1:6" x14ac:dyDescent="0.25"/>
    <row r="78" spans="1:6" ht="12.75" hidden="1" customHeight="1" x14ac:dyDescent="0.25"/>
    <row r="79" spans="1:6" x14ac:dyDescent="0.25"/>
    <row r="80" spans="1:6" x14ac:dyDescent="0.25"/>
    <row r="81" spans="1:6" hidden="1" x14ac:dyDescent="0.25">
      <c r="A81" s="55"/>
      <c r="B81" s="46"/>
      <c r="C81" s="46"/>
      <c r="D81" s="46"/>
      <c r="E81" s="46"/>
      <c r="F81" s="46"/>
    </row>
    <row r="82" spans="1:6" hidden="1" x14ac:dyDescent="0.25">
      <c r="A82" s="55"/>
      <c r="B82" s="46"/>
      <c r="C82" s="46"/>
      <c r="D82" s="46"/>
      <c r="E82" s="46"/>
      <c r="F82" s="46"/>
    </row>
    <row r="83" spans="1:6" hidden="1" x14ac:dyDescent="0.25">
      <c r="A83" s="55"/>
      <c r="B83" s="46"/>
      <c r="C83" s="46"/>
      <c r="D83" s="46"/>
      <c r="E83" s="46"/>
      <c r="F83" s="46"/>
    </row>
    <row r="84" spans="1:6" hidden="1" x14ac:dyDescent="0.25">
      <c r="A84" s="55"/>
      <c r="B84" s="46"/>
      <c r="C84" s="46"/>
      <c r="D84" s="46"/>
      <c r="E84" s="46"/>
      <c r="F84" s="46"/>
    </row>
    <row r="85" spans="1:6" hidden="1" x14ac:dyDescent="0.25">
      <c r="A85" s="55"/>
      <c r="B85" s="46"/>
      <c r="C85" s="46"/>
      <c r="D85" s="46"/>
      <c r="E85" s="46"/>
      <c r="F85" s="46"/>
    </row>
    <row r="86" spans="1:6" x14ac:dyDescent="0.25"/>
    <row r="87" spans="1:6" x14ac:dyDescent="0.25"/>
    <row r="88" spans="1:6" x14ac:dyDescent="0.25"/>
    <row r="89" spans="1:6" x14ac:dyDescent="0.25"/>
    <row r="90" spans="1:6" x14ac:dyDescent="0.25"/>
    <row r="91" spans="1:6" x14ac:dyDescent="0.25"/>
    <row r="92" spans="1:6" x14ac:dyDescent="0.25"/>
    <row r="93" spans="1:6" x14ac:dyDescent="0.25"/>
    <row r="94" spans="1:6" x14ac:dyDescent="0.25"/>
    <row r="95" spans="1:6" x14ac:dyDescent="0.25"/>
    <row r="96" spans="1: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sheetData>
  <sheetProtection sheet="1" formatCells="0" formatRows="0" insertColumns="0" insertRows="0" deleteRows="0"/>
  <mergeCells count="15">
    <mergeCell ref="D38:E38"/>
    <mergeCell ref="A40:E40"/>
    <mergeCell ref="D60:E60"/>
    <mergeCell ref="B7:E7"/>
    <mergeCell ref="A8:E8"/>
    <mergeCell ref="A9:E9"/>
    <mergeCell ref="A10:E10"/>
    <mergeCell ref="D22:E22"/>
    <mergeCell ref="A24:E24"/>
    <mergeCell ref="B6:E6"/>
    <mergeCell ref="A1:E1"/>
    <mergeCell ref="B2:E2"/>
    <mergeCell ref="B3:E3"/>
    <mergeCell ref="B4:E4"/>
    <mergeCell ref="B5:E5"/>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43:A58 A27:A36" xr:uid="{00000000-0002-0000-07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1 A25 A11" xr:uid="{00000000-0002-0000-0700-000001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12 A21 A42 A59 A37" xr:uid="{00000000-0002-0000-0700-000002000000}">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decimal" operator="greaterThan" allowBlank="1" showInputMessage="1" showErrorMessage="1" error="This cell must contain a dollar figure" xr:uid="{00000000-0002-0000-0700-000003000000}">
          <x14:formula1>
            <xm:f>'Summary and sign-off Kaihautu'!$A$47</xm:f>
          </x14:formula1>
          <xm:sqref>B12:B21 B42:B59 B26:B37</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700-000004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700-000005000000}">
          <x14:formula1>
            <xm:f>'Summary and sign-off Kaihautu'!$A$27:$A$28</xm:f>
          </x14:formula1>
          <xm:sqref>B6:E6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J61"/>
  <sheetViews>
    <sheetView topLeftCell="A4" zoomScaleNormal="100" workbookViewId="0">
      <selection activeCell="D14" sqref="D14"/>
    </sheetView>
  </sheetViews>
  <sheetFormatPr defaultColWidth="0" defaultRowHeight="12.75" customHeight="1" zeroHeight="1" x14ac:dyDescent="0.25"/>
  <cols>
    <col min="1" max="1" width="35.7265625" style="16" customWidth="1"/>
    <col min="2" max="2" width="14.26953125" style="16" customWidth="1"/>
    <col min="3" max="3" width="71.453125" style="16" customWidth="1"/>
    <col min="4" max="4" width="50" style="16" customWidth="1"/>
    <col min="5" max="5" width="21.453125" style="16" customWidth="1"/>
    <col min="6" max="6" width="39.26953125" style="16" customWidth="1"/>
    <col min="7" max="10" width="9.1796875" style="16" hidden="1" customWidth="1"/>
    <col min="11" max="13" width="0" style="16" hidden="1" customWidth="1"/>
    <col min="14" max="16384" width="0" style="16" hidden="1"/>
  </cols>
  <sheetData>
    <row r="1" spans="1:6" ht="26.25" customHeight="1" x14ac:dyDescent="0.25">
      <c r="A1" s="173" t="s">
        <v>109</v>
      </c>
      <c r="B1" s="173"/>
      <c r="C1" s="173"/>
      <c r="D1" s="173"/>
      <c r="E1" s="173"/>
      <c r="F1" s="38"/>
    </row>
    <row r="2" spans="1:6" ht="21" customHeight="1" x14ac:dyDescent="0.25">
      <c r="A2" s="4" t="s">
        <v>52</v>
      </c>
      <c r="B2" s="176" t="str">
        <f>'Summary and sign-off Kaihautu'!B2:F2</f>
        <v>Museum of New Zealand Te Papa Tongarewa</v>
      </c>
      <c r="C2" s="176"/>
      <c r="D2" s="176"/>
      <c r="E2" s="176"/>
      <c r="F2" s="38"/>
    </row>
    <row r="3" spans="1:6" ht="21" customHeight="1" x14ac:dyDescent="0.25">
      <c r="A3" s="4" t="s">
        <v>110</v>
      </c>
      <c r="B3" s="176" t="str">
        <f>'Summary and sign-off Kaihautu'!B3:F3</f>
        <v>Arapata Hakiwai</v>
      </c>
      <c r="C3" s="176"/>
      <c r="D3" s="176"/>
      <c r="E3" s="176"/>
      <c r="F3" s="38"/>
    </row>
    <row r="4" spans="1:6" ht="21" customHeight="1" x14ac:dyDescent="0.25">
      <c r="A4" s="4" t="s">
        <v>111</v>
      </c>
      <c r="B4" s="176">
        <f>'Summary and sign-off Kaihautu'!B4:F4</f>
        <v>44378</v>
      </c>
      <c r="C4" s="176"/>
      <c r="D4" s="176"/>
      <c r="E4" s="176"/>
      <c r="F4" s="38"/>
    </row>
    <row r="5" spans="1:6" ht="21" customHeight="1" x14ac:dyDescent="0.25">
      <c r="A5" s="4" t="s">
        <v>112</v>
      </c>
      <c r="B5" s="176">
        <f>'Summary and sign-off Kaihautu'!B5:F5</f>
        <v>44742</v>
      </c>
      <c r="C5" s="176"/>
      <c r="D5" s="176"/>
      <c r="E5" s="176"/>
      <c r="F5" s="38"/>
    </row>
    <row r="6" spans="1:6" ht="21" customHeight="1" x14ac:dyDescent="0.25">
      <c r="A6" s="4" t="s">
        <v>113</v>
      </c>
      <c r="B6" s="171" t="s">
        <v>81</v>
      </c>
      <c r="C6" s="171"/>
      <c r="D6" s="171"/>
      <c r="E6" s="171"/>
      <c r="F6" s="38"/>
    </row>
    <row r="7" spans="1:6" ht="21" customHeight="1" x14ac:dyDescent="0.25">
      <c r="A7" s="4" t="s">
        <v>56</v>
      </c>
      <c r="B7" s="171" t="s">
        <v>83</v>
      </c>
      <c r="C7" s="171"/>
      <c r="D7" s="171"/>
      <c r="E7" s="171"/>
      <c r="F7" s="38"/>
    </row>
    <row r="8" spans="1:6" ht="35.25" customHeight="1" x14ac:dyDescent="0.35">
      <c r="A8" s="186" t="s">
        <v>137</v>
      </c>
      <c r="B8" s="186"/>
      <c r="C8" s="187"/>
      <c r="D8" s="187"/>
      <c r="E8" s="187"/>
      <c r="F8" s="42"/>
    </row>
    <row r="9" spans="1:6" ht="35.25" customHeight="1" x14ac:dyDescent="0.35">
      <c r="A9" s="184" t="s">
        <v>138</v>
      </c>
      <c r="B9" s="185"/>
      <c r="C9" s="185"/>
      <c r="D9" s="185"/>
      <c r="E9" s="185"/>
      <c r="F9" s="42"/>
    </row>
    <row r="10" spans="1:6" ht="27" customHeight="1" x14ac:dyDescent="0.25">
      <c r="A10" s="35" t="s">
        <v>139</v>
      </c>
      <c r="B10" s="35" t="s">
        <v>62</v>
      </c>
      <c r="C10" s="35" t="s">
        <v>140</v>
      </c>
      <c r="D10" s="35" t="s">
        <v>141</v>
      </c>
      <c r="E10" s="35" t="s">
        <v>121</v>
      </c>
      <c r="F10" s="23"/>
    </row>
    <row r="11" spans="1:6" s="87" customFormat="1" ht="12.5" hidden="1" x14ac:dyDescent="0.25">
      <c r="A11" s="137"/>
      <c r="B11" s="134"/>
      <c r="C11" s="138"/>
      <c r="D11" s="138"/>
      <c r="E11" s="139"/>
      <c r="F11" s="2"/>
    </row>
    <row r="12" spans="1:6" s="87" customFormat="1" ht="12.5" x14ac:dyDescent="0.25">
      <c r="A12" s="157">
        <v>44396</v>
      </c>
      <c r="B12" s="158">
        <v>14.09</v>
      </c>
      <c r="C12" s="162" t="s">
        <v>195</v>
      </c>
      <c r="D12" s="162" t="s">
        <v>200</v>
      </c>
      <c r="E12" s="163" t="s">
        <v>172</v>
      </c>
      <c r="F12" s="2"/>
    </row>
    <row r="13" spans="1:6" s="87" customFormat="1" ht="12.5" x14ac:dyDescent="0.25">
      <c r="A13" s="157">
        <v>44530</v>
      </c>
      <c r="B13" s="158">
        <v>9.8699999999999992</v>
      </c>
      <c r="C13" s="162" t="s">
        <v>196</v>
      </c>
      <c r="D13" s="162" t="s">
        <v>202</v>
      </c>
      <c r="E13" s="163" t="s">
        <v>172</v>
      </c>
      <c r="F13" s="2"/>
    </row>
    <row r="14" spans="1:6" s="87" customFormat="1" ht="12.5" x14ac:dyDescent="0.25">
      <c r="A14" s="157">
        <v>44641</v>
      </c>
      <c r="B14" s="158">
        <v>24.97</v>
      </c>
      <c r="C14" s="162" t="s">
        <v>197</v>
      </c>
      <c r="D14" s="162" t="s">
        <v>200</v>
      </c>
      <c r="E14" s="163" t="s">
        <v>172</v>
      </c>
      <c r="F14" s="2"/>
    </row>
    <row r="15" spans="1:6" s="87" customFormat="1" ht="12.5" x14ac:dyDescent="0.25">
      <c r="A15" s="157">
        <v>44641</v>
      </c>
      <c r="B15" s="158">
        <v>12.91</v>
      </c>
      <c r="C15" s="162" t="s">
        <v>198</v>
      </c>
      <c r="D15" s="162" t="s">
        <v>200</v>
      </c>
      <c r="E15" s="163" t="s">
        <v>172</v>
      </c>
      <c r="F15" s="2"/>
    </row>
    <row r="16" spans="1:6" s="87" customFormat="1" ht="12.5" x14ac:dyDescent="0.25">
      <c r="A16" s="157">
        <v>44644</v>
      </c>
      <c r="B16" s="158">
        <v>10.09</v>
      </c>
      <c r="C16" s="162" t="s">
        <v>197</v>
      </c>
      <c r="D16" s="162" t="s">
        <v>202</v>
      </c>
      <c r="E16" s="163" t="s">
        <v>173</v>
      </c>
      <c r="F16" s="2"/>
    </row>
    <row r="17" spans="1:6" s="87" customFormat="1" ht="12.5" x14ac:dyDescent="0.25">
      <c r="A17" s="157">
        <v>44648</v>
      </c>
      <c r="B17" s="158">
        <v>41.74</v>
      </c>
      <c r="C17" s="162" t="s">
        <v>197</v>
      </c>
      <c r="D17" s="162" t="s">
        <v>202</v>
      </c>
      <c r="E17" s="163" t="s">
        <v>172</v>
      </c>
      <c r="F17" s="2"/>
    </row>
    <row r="18" spans="1:6" s="87" customFormat="1" ht="12.5" x14ac:dyDescent="0.25">
      <c r="A18" s="157">
        <v>44662</v>
      </c>
      <c r="B18" s="158">
        <v>13.3</v>
      </c>
      <c r="C18" s="162" t="s">
        <v>199</v>
      </c>
      <c r="D18" s="162" t="s">
        <v>200</v>
      </c>
      <c r="E18" s="163" t="s">
        <v>172</v>
      </c>
      <c r="F18" s="2"/>
    </row>
    <row r="19" spans="1:6" s="87" customFormat="1" ht="12.5" x14ac:dyDescent="0.25">
      <c r="A19" s="157">
        <v>44728</v>
      </c>
      <c r="B19" s="158">
        <v>13.65</v>
      </c>
      <c r="C19" s="162" t="s">
        <v>201</v>
      </c>
      <c r="D19" s="162" t="s">
        <v>202</v>
      </c>
      <c r="E19" s="163" t="s">
        <v>178</v>
      </c>
      <c r="F19" s="2"/>
    </row>
    <row r="20" spans="1:6" s="87" customFormat="1" ht="12.5" x14ac:dyDescent="0.25">
      <c r="A20" s="157"/>
      <c r="B20" s="158"/>
      <c r="C20" s="162"/>
      <c r="D20" s="162"/>
      <c r="E20" s="163"/>
      <c r="F20" s="2"/>
    </row>
    <row r="21" spans="1:6" s="87" customFormat="1" ht="12.5" x14ac:dyDescent="0.25">
      <c r="A21" s="157"/>
      <c r="B21" s="158"/>
      <c r="C21" s="162"/>
      <c r="D21" s="162"/>
      <c r="E21" s="163"/>
      <c r="F21" s="2"/>
    </row>
    <row r="22" spans="1:6" s="87" customFormat="1" ht="12.5" x14ac:dyDescent="0.25">
      <c r="A22" s="157"/>
      <c r="B22" s="158"/>
      <c r="C22" s="162"/>
      <c r="D22" s="162"/>
      <c r="E22" s="163"/>
      <c r="F22" s="2"/>
    </row>
    <row r="23" spans="1:6" s="87" customFormat="1" ht="12.5" x14ac:dyDescent="0.25">
      <c r="A23" s="157"/>
      <c r="B23" s="158"/>
      <c r="C23" s="162"/>
      <c r="D23" s="162"/>
      <c r="E23" s="163"/>
      <c r="F23" s="2"/>
    </row>
    <row r="24" spans="1:6" s="87" customFormat="1" ht="11.25" hidden="1" customHeight="1" x14ac:dyDescent="0.25">
      <c r="A24" s="137"/>
      <c r="B24" s="134"/>
      <c r="C24" s="138"/>
      <c r="D24" s="138"/>
      <c r="E24" s="139"/>
      <c r="F24" s="2"/>
    </row>
    <row r="25" spans="1:6" ht="34.5" customHeight="1" x14ac:dyDescent="0.25">
      <c r="A25" s="88" t="s">
        <v>142</v>
      </c>
      <c r="B25" s="97">
        <f>SUM(B11:B24)</f>
        <v>140.62</v>
      </c>
      <c r="C25" s="106" t="str">
        <f>IF(SUBTOTAL(3,B11:B24)=SUBTOTAL(103,B11:B24),'Summary and sign-off Kaihautu'!$A$48,'Summary and sign-off Kaihautu'!$A$49)</f>
        <v>Check - there are no hidden rows with data</v>
      </c>
      <c r="D25" s="177" t="str">
        <f>IF('Summary and sign-off Kaihautu'!F58='Summary and sign-off Kaihautu'!F54,'Summary and sign-off Kaihautu'!A51,'Summary and sign-off Kaihautu'!A50)</f>
        <v>Check - each entry provides sufficient information</v>
      </c>
      <c r="E25" s="177"/>
      <c r="F25" s="2"/>
    </row>
    <row r="26" spans="1:6" ht="13" x14ac:dyDescent="0.3">
      <c r="A26" s="21"/>
      <c r="B26" s="20"/>
      <c r="C26" s="20"/>
      <c r="D26" s="20"/>
      <c r="E26" s="20"/>
      <c r="F26" s="38"/>
    </row>
    <row r="27" spans="1:6" ht="13" x14ac:dyDescent="0.3">
      <c r="A27" s="21" t="s">
        <v>73</v>
      </c>
      <c r="B27" s="22"/>
      <c r="C27" s="27"/>
      <c r="D27" s="20"/>
      <c r="E27" s="20"/>
      <c r="F27" s="38"/>
    </row>
    <row r="28" spans="1:6" ht="12.75" customHeight="1" x14ac:dyDescent="0.25">
      <c r="A28" s="23" t="s">
        <v>143</v>
      </c>
      <c r="B28" s="23"/>
      <c r="C28" s="23"/>
      <c r="D28" s="23"/>
      <c r="E28" s="23"/>
      <c r="F28" s="38"/>
    </row>
    <row r="29" spans="1:6" ht="12.5" x14ac:dyDescent="0.25">
      <c r="A29" s="23" t="s">
        <v>144</v>
      </c>
      <c r="B29" s="31"/>
      <c r="C29" s="43"/>
      <c r="D29" s="44"/>
      <c r="E29" s="44"/>
      <c r="F29" s="38"/>
    </row>
    <row r="30" spans="1:6" ht="13" x14ac:dyDescent="0.3">
      <c r="A30" s="23" t="s">
        <v>79</v>
      </c>
      <c r="B30" s="25"/>
      <c r="C30" s="26"/>
      <c r="D30" s="26"/>
      <c r="E30" s="26"/>
      <c r="F30" s="27"/>
    </row>
    <row r="31" spans="1:6" ht="12.5" x14ac:dyDescent="0.25">
      <c r="A31" s="31" t="s">
        <v>145</v>
      </c>
      <c r="B31" s="31"/>
      <c r="C31" s="43"/>
      <c r="D31" s="43"/>
      <c r="E31" s="43"/>
      <c r="F31" s="38"/>
    </row>
    <row r="32" spans="1:6" ht="12.75" customHeight="1" x14ac:dyDescent="0.25">
      <c r="A32" s="31" t="s">
        <v>146</v>
      </c>
      <c r="B32" s="31"/>
      <c r="C32" s="45"/>
      <c r="D32" s="45"/>
      <c r="E32" s="33"/>
      <c r="F32" s="38"/>
    </row>
    <row r="33" spans="1:6" ht="12.5" x14ac:dyDescent="0.25">
      <c r="A33" s="20"/>
      <c r="B33" s="20"/>
      <c r="C33" s="20"/>
      <c r="D33" s="20"/>
      <c r="E33" s="20"/>
      <c r="F33" s="38"/>
    </row>
    <row r="34" spans="1:6" ht="12.5" hidden="1" x14ac:dyDescent="0.25"/>
    <row r="35" spans="1:6" ht="12.5" hidden="1" x14ac:dyDescent="0.25"/>
    <row r="36" spans="1:6" ht="12.5" hidden="1" x14ac:dyDescent="0.25"/>
    <row r="37" spans="1:6" ht="12.5" hidden="1" x14ac:dyDescent="0.25"/>
    <row r="38" spans="1:6" ht="12.5" hidden="1" x14ac:dyDescent="0.25"/>
    <row r="39" spans="1:6" ht="12.5" hidden="1" x14ac:dyDescent="0.25"/>
    <row r="40" spans="1:6" ht="12.5" hidden="1" x14ac:dyDescent="0.25"/>
    <row r="41" spans="1:6" ht="12.5" hidden="1" x14ac:dyDescent="0.25"/>
    <row r="42" spans="1:6" ht="12.5" hidden="1" x14ac:dyDescent="0.25"/>
    <row r="43" spans="1:6" ht="12.5" hidden="1" x14ac:dyDescent="0.25"/>
    <row r="44" spans="1:6" ht="12.5" hidden="1" x14ac:dyDescent="0.25"/>
    <row r="45" spans="1:6" ht="12.5" hidden="1" x14ac:dyDescent="0.25"/>
    <row r="46" spans="1:6" ht="12.5" hidden="1" x14ac:dyDescent="0.25"/>
    <row r="47" spans="1:6" ht="12.5" hidden="1" x14ac:dyDescent="0.25"/>
    <row r="48" spans="1:6" ht="12.5" hidden="1" x14ac:dyDescent="0.25"/>
    <row r="49" ht="12.5" hidden="1" x14ac:dyDescent="0.25"/>
    <row r="50" ht="12.5" hidden="1" x14ac:dyDescent="0.25"/>
    <row r="51" ht="12.5" hidden="1" x14ac:dyDescent="0.25"/>
    <row r="52" ht="12.5" hidden="1" x14ac:dyDescent="0.25"/>
    <row r="53" ht="12.5" x14ac:dyDescent="0.25"/>
    <row r="54" ht="12.5" x14ac:dyDescent="0.25"/>
    <row r="55" ht="12.5" x14ac:dyDescent="0.25"/>
    <row r="56" ht="12.5" x14ac:dyDescent="0.25"/>
    <row r="57" ht="12.5" x14ac:dyDescent="0.25"/>
    <row r="58" ht="12.5" x14ac:dyDescent="0.25"/>
    <row r="59" ht="12.75" customHeight="1" x14ac:dyDescent="0.25"/>
    <row r="60" ht="12.75" customHeight="1" x14ac:dyDescent="0.25"/>
    <row r="61" ht="12.75" customHeight="1" x14ac:dyDescent="0.25"/>
  </sheetData>
  <sheetProtection sheet="1" formatCells="0" insertRows="0" deleteRows="0"/>
  <mergeCells count="10">
    <mergeCell ref="B7:E7"/>
    <mergeCell ref="A8:E8"/>
    <mergeCell ref="A9:E9"/>
    <mergeCell ref="D25:E25"/>
    <mergeCell ref="A1:E1"/>
    <mergeCell ref="B2:E2"/>
    <mergeCell ref="B3:E3"/>
    <mergeCell ref="B4:E4"/>
    <mergeCell ref="B5:E5"/>
    <mergeCell ref="B6:E6"/>
  </mergeCells>
  <dataValidations count="3">
    <dataValidation allowBlank="1" showInputMessage="1" showErrorMessage="1" prompt="Insert additional rows as needed:_x000a_- 'right click' on a row number (left of screen)_x000a_- select 'Insert' (this will insert a row above it)" sqref="A10" xr:uid="{00000000-0002-0000-0800-00000000000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800-000001000000}">
      <formula1>$B$4</formula1>
      <formula2>$B$5</formula2>
    </dataValidation>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0:A23 A12:A19" xr:uid="{00000000-0002-0000-0800-000002000000}">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800-000003000000}">
          <x14:formula1>
            <xm:f>'Summary and sign-off Kaihautu'!$A$29:$A$30</xm:f>
          </x14:formula1>
          <xm:sqref>B7:E7</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800-000004000000}">
          <x14:formula1>
            <xm:f>'Summary and sign-off Kaihautu'!$A$27:$A$28</xm:f>
          </x14:formula1>
          <xm:sqref>B6:E6</xm:sqref>
        </x14:dataValidation>
        <x14:dataValidation type="decimal" operator="greaterThan" allowBlank="1" showInputMessage="1" showErrorMessage="1" error="This cell must contain a dollar figure" xr:uid="{00000000-0002-0000-0800-000005000000}">
          <x14:formula1>
            <xm:f>'Summary and sign-off Kaihautu'!$A$47</xm:f>
          </x14:formula1>
          <xm:sqref>B20:B24 B11:B19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purl.org/dc/dcmitype/"/>
    <ds:schemaRef ds:uri="http://schemas.microsoft.com/office/infopath/2007/PartnerControls"/>
    <ds:schemaRef ds:uri="http://schemas.microsoft.com/office/2006/documentManagement/types"/>
    <ds:schemaRef ds:uri="http://purl.org/dc/terms/"/>
    <ds:schemaRef ds:uri="http://www.w3.org/XML/1998/namespace"/>
    <ds:schemaRef ds:uri="http://purl.org/dc/elements/1.1/"/>
    <ds:schemaRef ds:uri="12165527-d881-4234-97f9-ee139a3f0c31"/>
    <ds:schemaRef ds:uri="http://schemas.microsoft.com/office/2006/metadata/properties"/>
    <ds:schemaRef ds:uri="http://schemas.openxmlformats.org/package/2006/metadata/core-propertie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Guidance for agencies</vt:lpstr>
      <vt:lpstr>Summary and sign-off CE</vt:lpstr>
      <vt:lpstr>Travel</vt:lpstr>
      <vt:lpstr>Hospitality</vt:lpstr>
      <vt:lpstr>All other expenses</vt:lpstr>
      <vt:lpstr>Gifts and benefits</vt:lpstr>
      <vt:lpstr>Summary and sign-off Kaihautu</vt:lpstr>
      <vt:lpstr>Travel - Kaihautu</vt:lpstr>
      <vt:lpstr>Hospitality - Kaihautu</vt:lpstr>
      <vt:lpstr>All other expenses - Kaihautu</vt:lpstr>
      <vt:lpstr>Gifts and benefits - Kaihautu</vt:lpstr>
      <vt:lpstr>'All other expenses'!Print_Area</vt:lpstr>
      <vt:lpstr>'All other expenses - Kaihautu'!Print_Area</vt:lpstr>
      <vt:lpstr>'Gifts and benefits'!Print_Area</vt:lpstr>
      <vt:lpstr>'Gifts and benefits - Kaihautu'!Print_Area</vt:lpstr>
      <vt:lpstr>'Guidance for agencies'!Print_Area</vt:lpstr>
      <vt:lpstr>Hospitality!Print_Area</vt:lpstr>
      <vt:lpstr>'Hospitality - Kaihautu'!Print_Area</vt:lpstr>
      <vt:lpstr>'Summary and sign-off CE'!Print_Area</vt:lpstr>
      <vt:lpstr>'Summary and sign-off Kaihautu'!Print_Area</vt:lpstr>
      <vt:lpstr>Travel!Print_Area</vt:lpstr>
      <vt:lpstr>'Travel - Kaihautu'!Print_Area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Peter Corley</cp:lastModifiedBy>
  <cp:revision/>
  <dcterms:created xsi:type="dcterms:W3CDTF">2010-10-17T20:59:02Z</dcterms:created>
  <dcterms:modified xsi:type="dcterms:W3CDTF">2022-07-28T02:38:17Z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