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bookViews>
    <workbookView xWindow="0" yWindow="0" windowWidth="19200" windowHeight="7035"/>
  </bookViews>
  <sheets>
    <sheet name="Summary and sign off" sheetId="14" r:id="rId1"/>
    <sheet name="CE GM Travel" sheetId="1" r:id="rId2"/>
    <sheet name="CE GM Hospitality" sheetId="2" r:id="rId3"/>
    <sheet name="CE GM Gifts and Benefits" sheetId="4" r:id="rId4"/>
    <sheet name="CE GM All other  expenses" sheetId="3" r:id="rId5"/>
    <sheet name="CE CJ Travel" sheetId="10" r:id="rId6"/>
    <sheet name="CE CJ Hospitality" sheetId="11" r:id="rId7"/>
    <sheet name="CE CJ Gifts and Benefits" sheetId="12" r:id="rId8"/>
    <sheet name="CE CJ All other expenses" sheetId="13" r:id="rId9"/>
    <sheet name="Kaihautu Travel" sheetId="6" r:id="rId10"/>
    <sheet name="Kaihautu Hospitality" sheetId="7" r:id="rId11"/>
    <sheet name="Kaihautu Gifts and Benefits" sheetId="8" r:id="rId12"/>
    <sheet name="Kaihautu All other  expenses" sheetId="9" r:id="rId13"/>
  </sheets>
  <externalReferences>
    <externalReference r:id="rId14"/>
  </externalReferences>
  <definedNames>
    <definedName name="_xlnm.Print_Area" localSheetId="8">'CE CJ All other expenses'!$A$1:$E$17</definedName>
    <definedName name="_xlnm.Print_Area" localSheetId="7">'CE CJ Gifts and Benefits'!$A$1:$E$18</definedName>
    <definedName name="_xlnm.Print_Area" localSheetId="6">'CE CJ Hospitality'!$A$1:$F$17</definedName>
    <definedName name="_xlnm.Print_Area" localSheetId="5">'CE CJ Travel'!$A$1:$D$61</definedName>
    <definedName name="_xlnm.Print_Area" localSheetId="4">'CE GM All other  expenses'!$A$1:$E$17</definedName>
    <definedName name="_xlnm.Print_Area" localSheetId="3">'CE GM Gifts and Benefits'!$A$1:$E$20</definedName>
    <definedName name="_xlnm.Print_Area" localSheetId="2">'CE GM Hospitality'!$A$1:$F$19</definedName>
    <definedName name="_xlnm.Print_Area" localSheetId="1">'CE GM Travel'!$A$1:$D$72</definedName>
    <definedName name="_xlnm.Print_Area" localSheetId="12">'Kaihautu All other  expenses'!$A$1:$E$24</definedName>
    <definedName name="_xlnm.Print_Area" localSheetId="11">'Kaihautu Gifts and Benefits'!$A$1:$E$18</definedName>
    <definedName name="_xlnm.Print_Area" localSheetId="10">'Kaihautu Hospitality'!$A$1:$F$20</definedName>
    <definedName name="_xlnm.Print_Area" localSheetId="9">'Kaihautu Travel'!$A$1:$D$106</definedName>
    <definedName name="_xlnm.Print_Area" localSheetId="0">'Summary and sign off'!$A$1:$F$23</definedName>
  </definedNames>
  <calcPr calcId="152511"/>
</workbook>
</file>

<file path=xl/calcChain.xml><?xml version="1.0" encoding="utf-8"?>
<calcChain xmlns="http://schemas.openxmlformats.org/spreadsheetml/2006/main">
  <c r="B17" i="14" l="1"/>
  <c r="B16" i="14"/>
  <c r="B15" i="14"/>
  <c r="B12" i="14"/>
  <c r="B11" i="14"/>
  <c r="E60" i="14"/>
  <c r="C60" i="14"/>
  <c r="B60" i="14"/>
  <c r="F60" i="14" s="1"/>
  <c r="D59" i="14"/>
  <c r="B59" i="14"/>
  <c r="F59" i="14" s="1"/>
  <c r="D58" i="14"/>
  <c r="B58" i="14"/>
  <c r="F58" i="14" s="1"/>
  <c r="F57" i="14"/>
  <c r="D57" i="14"/>
  <c r="B57" i="14"/>
  <c r="D56" i="14"/>
  <c r="F56" i="14" s="1"/>
  <c r="B56" i="14"/>
  <c r="D55" i="14"/>
  <c r="B55" i="14"/>
  <c r="F55" i="14" s="1"/>
  <c r="F13" i="14"/>
  <c r="C16" i="14"/>
  <c r="C15" i="14" l="1"/>
  <c r="C17" i="14"/>
  <c r="B4" i="9"/>
  <c r="B4" i="8"/>
  <c r="B4" i="7"/>
  <c r="B11" i="6"/>
  <c r="B15" i="13" l="1"/>
  <c r="B4" i="13"/>
  <c r="B3" i="13"/>
  <c r="B2" i="13"/>
  <c r="D16" i="12"/>
  <c r="C16" i="12"/>
  <c r="B4" i="12"/>
  <c r="B3" i="12"/>
  <c r="B2" i="12"/>
  <c r="B16" i="11"/>
  <c r="B4" i="11"/>
  <c r="B3" i="11"/>
  <c r="B2" i="11"/>
  <c r="B58" i="10"/>
  <c r="B44" i="10"/>
  <c r="B14" i="10"/>
  <c r="B60" i="10" l="1"/>
  <c r="B85" i="6"/>
  <c r="B14" i="1" l="1"/>
  <c r="B2" i="7" l="1"/>
  <c r="B19" i="7"/>
  <c r="B15" i="9" l="1"/>
  <c r="B2" i="9"/>
  <c r="D16" i="8"/>
  <c r="C16" i="8"/>
  <c r="B2" i="8"/>
  <c r="B103" i="6"/>
  <c r="B14" i="6"/>
  <c r="B105" i="6" l="1"/>
  <c r="B69" i="1"/>
  <c r="B41" i="1"/>
  <c r="B18" i="2"/>
  <c r="C18" i="4"/>
  <c r="D18" i="4"/>
  <c r="B15" i="3"/>
  <c r="B3" i="2" l="1"/>
  <c r="B4" i="3" l="1"/>
  <c r="B3" i="3"/>
  <c r="B2" i="3"/>
  <c r="B4" i="4"/>
  <c r="B3" i="4"/>
  <c r="B2" i="4"/>
  <c r="B4" i="2"/>
  <c r="B2" i="2"/>
  <c r="B71" i="1" l="1"/>
</calcChain>
</file>

<file path=xl/sharedStrings.xml><?xml version="1.0" encoding="utf-8"?>
<sst xmlns="http://schemas.openxmlformats.org/spreadsheetml/2006/main" count="676" uniqueCount="263">
  <si>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</si>
  <si>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</si>
  <si>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</si>
  <si>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</si>
  <si>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</si>
  <si>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</si>
  <si>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</si>
  <si>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</si>
  <si>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</si>
  <si>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</si>
  <si>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</si>
  <si>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</si>
  <si>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</si>
  <si>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</si>
  <si>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</si>
  <si>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</si>
  <si>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</si>
  <si>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</si>
  <si>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</si>
  <si>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</si>
  <si>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</si>
  <si>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</si>
  <si>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</si>
  <si>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</si>
  <si>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</si>
  <si>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</si>
  <si>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</si>
  <si>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</si>
  <si>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</si>
  <si>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>*** Delete what's inapplicable.  Be consistent - all GST exclusive or all GST inclusive</t>
  </si>
  <si>
    <t>Offered by 
(who made the offer?)</t>
  </si>
  <si>
    <t>Nature ***</t>
  </si>
  <si>
    <t>Cost ($)****
(exc GST / inc GST)</t>
  </si>
  <si>
    <t>Mark clearly if there is no information to disclose.</t>
  </si>
  <si>
    <t>Hospitality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</si>
  <si>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</si>
  <si>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</si>
  <si>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</si>
  <si>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</si>
  <si>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</si>
  <si>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</si>
  <si>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All hospitality expenses provided by the CE in the context of his/her job to anyone external to the Public Service or statutory Crown entities.</t>
  </si>
  <si>
    <t>Comments</t>
  </si>
  <si>
    <t>Domestic Travel (within NZ, including travel to and from local airport)</t>
  </si>
  <si>
    <t xml:space="preserve"> </t>
  </si>
  <si>
    <t>Museum of NZ Te Papa Tongarewa</t>
  </si>
  <si>
    <t>Geraint Martin</t>
  </si>
  <si>
    <t>Arapata Hakiwai</t>
  </si>
  <si>
    <t>Kaihautu</t>
  </si>
  <si>
    <t>Fee</t>
  </si>
  <si>
    <t>Flight</t>
  </si>
  <si>
    <t>Taxi</t>
  </si>
  <si>
    <t>Refreshments</t>
  </si>
  <si>
    <t>Relationship Building</t>
  </si>
  <si>
    <t>Te Papa</t>
  </si>
  <si>
    <t>no information to disclose</t>
  </si>
  <si>
    <t>Lunch</t>
  </si>
  <si>
    <t>Cost ($)
(exc GST)</t>
  </si>
  <si>
    <t>Cost (NZ$)
(exc GST)</t>
  </si>
  <si>
    <t>Purpose of trip (eg attending XYZ conference for 3 days)</t>
  </si>
  <si>
    <t xml:space="preserve">Purpose (eg visiting district office for two days...) </t>
  </si>
  <si>
    <t xml:space="preserve">Purpose (eg meeting with Minister) </t>
  </si>
  <si>
    <t>Estimated value (NZ$)
(exc GST)</t>
  </si>
  <si>
    <t>Gifts and Benefits over $50 annual value</t>
  </si>
  <si>
    <t>Description  (e.g. event tickets,  etc)</t>
  </si>
  <si>
    <t xml:space="preserve">Nature </t>
  </si>
  <si>
    <t xml:space="preserve">Comment / explanation </t>
  </si>
  <si>
    <t>Purpose (eg visiting district office for two days...)</t>
  </si>
  <si>
    <t>Purpose (eg meeting with Minister)</t>
  </si>
  <si>
    <t>International Travel (including  travel within NZ at beginning and end of overseas trip)</t>
  </si>
  <si>
    <t>Hotel</t>
  </si>
  <si>
    <t>Car</t>
  </si>
  <si>
    <t>1 July 2019 to 20 December 2019</t>
  </si>
  <si>
    <t>1 July 2019 to 30 June 2020</t>
  </si>
  <si>
    <t>Courtney Johnston</t>
  </si>
  <si>
    <t>21 December 2019 to 30 June 2020</t>
  </si>
  <si>
    <t>Attend CAMD AGM And Visit National Australian Museum</t>
  </si>
  <si>
    <t>Local Taxi</t>
  </si>
  <si>
    <t>Meal</t>
  </si>
  <si>
    <t>Attend Board Dinner</t>
  </si>
  <si>
    <t>12/09/2019</t>
  </si>
  <si>
    <t>Opening Of Tairawhiti Exhibition</t>
  </si>
  <si>
    <t>7/10/2019</t>
  </si>
  <si>
    <t>12/10/2019</t>
  </si>
  <si>
    <t>Fee to change flight</t>
  </si>
  <si>
    <t>Attend Tangi Of Maaka Hakiwai</t>
  </si>
  <si>
    <t>6/11/2019</t>
  </si>
  <si>
    <t>7/11/2019</t>
  </si>
  <si>
    <t>Attending Nga Tohu Reo Maori 2019</t>
  </si>
  <si>
    <t>6/12/2019</t>
  </si>
  <si>
    <t>12/12/2019</t>
  </si>
  <si>
    <t>26/11/2019</t>
  </si>
  <si>
    <t>Coffees for meeting with WCC</t>
  </si>
  <si>
    <t>4/12/2019</t>
  </si>
  <si>
    <t>Meeting with David Gaimster AWMM</t>
  </si>
  <si>
    <t>2x tickets to 2019 World of WearableArt® Awards Show opening night</t>
  </si>
  <si>
    <t>Air NZ</t>
  </si>
  <si>
    <t>Accepted as a major cultural and tourism Wellington event, confirmed with Chair on 14 August 2019</t>
  </si>
  <si>
    <t>12 Mooncakes</t>
  </si>
  <si>
    <t>Embassy of the People's Republic of China</t>
  </si>
  <si>
    <t>Accepted as low value, distributed among staff</t>
  </si>
  <si>
    <t>One night's accommodation at Oaks Hotel on Courtney Place</t>
  </si>
  <si>
    <t>Oaks Hotel</t>
  </si>
  <si>
    <t>FOC room offered by the hotel when booking for a personal stay.  Accepted as new business in Wellington sector.</t>
  </si>
  <si>
    <r>
      <t xml:space="preserve">Book </t>
    </r>
    <r>
      <rPr>
        <i/>
        <sz val="10"/>
        <rFont val="Arial"/>
        <family val="2"/>
      </rPr>
      <t>Louise Henderson: From Life</t>
    </r>
  </si>
  <si>
    <t>Christchurch Art Gallery</t>
  </si>
  <si>
    <t>Accepted, donated to Te Papa's library.</t>
  </si>
  <si>
    <r>
      <rPr>
        <i/>
        <sz val="10"/>
        <rFont val="Arial"/>
        <family val="2"/>
      </rPr>
      <t>Water</t>
    </r>
    <r>
      <rPr>
        <sz val="10"/>
        <color theme="1"/>
        <rFont val="Arial"/>
        <family val="2"/>
      </rPr>
      <t xml:space="preserve"> exhibition catalogue</t>
    </r>
  </si>
  <si>
    <t>QAGOMA</t>
  </si>
  <si>
    <t>Flight, Accommodation, Meal, Taxi</t>
  </si>
  <si>
    <t>Attend CAMD AGM and other meetings</t>
  </si>
  <si>
    <t>Flights, Fees</t>
  </si>
  <si>
    <t>Attend May Board Meeting And MA20</t>
  </si>
  <si>
    <t>4/02/2020</t>
  </si>
  <si>
    <t>Dinner while attending opening of Maori Batallion Museum</t>
  </si>
  <si>
    <t>5/02/2020</t>
  </si>
  <si>
    <t>Lunch while attending opening of Maori Batallion Museum</t>
  </si>
  <si>
    <t>6/02/2020</t>
  </si>
  <si>
    <t>13/02/2020</t>
  </si>
  <si>
    <t>14/02/2020</t>
  </si>
  <si>
    <t>Meetings In Auckland And Auckland Art Fair</t>
  </si>
  <si>
    <t>Uber</t>
  </si>
  <si>
    <t>18/02/2020</t>
  </si>
  <si>
    <t>18/03/2020</t>
  </si>
  <si>
    <t>Fee (flights cancelled)</t>
  </si>
  <si>
    <t>25/05/2020</t>
  </si>
  <si>
    <t>Hospitality for mana whenua following meeting</t>
  </si>
  <si>
    <t>2/06/2020</t>
  </si>
  <si>
    <t>Lunch with Kaihautu and new Board member</t>
  </si>
  <si>
    <t>12/06/2020</t>
  </si>
  <si>
    <t>Lunch with panel member for Director A&amp;I role</t>
  </si>
  <si>
    <t>Poppy brooch by Martin de Ruyter</t>
  </si>
  <si>
    <t>Accepted.  Held with Visits and Ceremonial Office.</t>
  </si>
  <si>
    <t>Martin de Ruyter</t>
  </si>
  <si>
    <t>Two tickets to NZSO performance of Glass / Richter / Järvi (NZ Festival event)</t>
  </si>
  <si>
    <t>Two tickets to opening of Chosen and Beloved (NZ Festival event)</t>
  </si>
  <si>
    <t>NZSO</t>
  </si>
  <si>
    <t>NZ Festival</t>
  </si>
  <si>
    <t>Accepted - Te Papa links with both NZ Festival and NZSO, cultural and tourism Wellington event.</t>
  </si>
  <si>
    <t>Accepted - Te Papa links with NZ Festival, cultural and tourism Wellington event.</t>
  </si>
  <si>
    <t>He Whai Matauranga Delegation</t>
  </si>
  <si>
    <t>Flights, Accommodation, Meals, Taxi</t>
  </si>
  <si>
    <t>Dunedin Repatriation Meeting</t>
  </si>
  <si>
    <t>Opening Of Kura Pounamu At Nelson Provincial Museum</t>
  </si>
  <si>
    <t>Tuia 250 Commemorations</t>
  </si>
  <si>
    <t>Meeting With Eloise Wallace Tairawhiti Museum</t>
  </si>
  <si>
    <t>Transfer Ownership Koruru To Te Kohera Kakaho Trust</t>
  </si>
  <si>
    <t>Te Waka Toi Awards O Toi Aotearoa Rotorua</t>
  </si>
  <si>
    <t>CEO Interview Panel</t>
  </si>
  <si>
    <t>Board Meeting, MA20 Conference</t>
  </si>
  <si>
    <t>Board Meeting MA20 Conference</t>
  </si>
  <si>
    <t>21/01/2020</t>
  </si>
  <si>
    <t>Meal while travelling to Waipukurau for Tangi</t>
  </si>
  <si>
    <t>Meal while travelling to Waitangi</t>
  </si>
  <si>
    <t>Meeting with Prabodh Mishra and Wiremu Kaua re CAB Conference</t>
  </si>
  <si>
    <t>Geraint Martin and Arapata Hakiwai meeting with His Excellency Mr Saleh Ahmad Alsuwaidi</t>
  </si>
  <si>
    <t>Meeting with Scott Martin, Art Queensland</t>
  </si>
  <si>
    <t>Meeting with Rongowhakaata Iwi Trust</t>
  </si>
  <si>
    <t>Biscuits For Visits From Manuhiri</t>
  </si>
  <si>
    <t>Hosting Stephane Martin from Musee du Quai Branly, Minister Sepuloni and Board Members</t>
  </si>
  <si>
    <t>Bellamy's</t>
  </si>
  <si>
    <t>Dinner for 13</t>
  </si>
  <si>
    <t>Attend Tangi of Kaumāutua/leader Prof Piri Sciascia in Waipukurau</t>
  </si>
  <si>
    <t>Opening Of Battalion Museum At Waitangi</t>
  </si>
  <si>
    <t>Chief Executive Expenses, Gifts and Benefits Disclosure - summary &amp; sign-off*</t>
  </si>
  <si>
    <t>Museum of New Zealand Te Papa Tongarewa</t>
  </si>
  <si>
    <t>Chief Executive**</t>
  </si>
  <si>
    <t>Courtney Johnston, Geraint Martin, Arapata Hakiwai</t>
  </si>
  <si>
    <t>Disclosure period start***</t>
  </si>
  <si>
    <t>Disclosure period end***</t>
  </si>
  <si>
    <t>Agency totals check</t>
  </si>
  <si>
    <t>Chief Executive approval****</t>
  </si>
  <si>
    <t>This disclosure has been approved by the Chief Executive</t>
  </si>
  <si>
    <t>Other sign-off****</t>
  </si>
  <si>
    <t>Fran Wilde, Board Chair</t>
  </si>
  <si>
    <t>This summary page updates automatically from the 'Travel', 'Hospitality', 'All other expenses', and 'Gifts and benefits' tabs.
Throughout this workbook, input cells are shaded light green.</t>
  </si>
  <si>
    <t>Summary of expenses</t>
  </si>
  <si>
    <t>Cost in NZ$</t>
  </si>
  <si>
    <r>
      <t>GST inc / exc</t>
    </r>
    <r>
      <rPr>
        <b/>
        <sz val="10"/>
        <rFont val="Arial"/>
        <family val="2"/>
      </rPr>
      <t/>
    </r>
  </si>
  <si>
    <t>Gifts and benefits</t>
  </si>
  <si>
    <t>Count</t>
  </si>
  <si>
    <t>Travel expenses</t>
  </si>
  <si>
    <t>Number offered</t>
  </si>
  <si>
    <t>Number accepted</t>
  </si>
  <si>
    <t>Other expenses</t>
  </si>
  <si>
    <t>Number declined</t>
  </si>
  <si>
    <t>International Travel</t>
  </si>
  <si>
    <t>Domestic Travel</t>
  </si>
  <si>
    <t>Local Travel</t>
  </si>
  <si>
    <t xml:space="preserve">Notes </t>
  </si>
  <si>
    <t>* Headings on following tabs will pre populate with what you enter on this tab</t>
  </si>
  <si>
    <t>** Create a new workbook for a new Chief Executive</t>
  </si>
  <si>
    <t>*** Update if a shorter or different period is covered</t>
  </si>
  <si>
    <t>**** This disclosure must be approved by the Chief Executive and another appropriate party, e.g. Board Chair, Chief Financial Officer or Audit and Risk Committee member</t>
  </si>
  <si>
    <t>Text required for validation and checks - don't change, move, delete or overwrite</t>
  </si>
  <si>
    <t>Insert additional rows as needed: right click on a row number (left of screen) and select Insert - this will insert a row above selected row.</t>
  </si>
  <si>
    <t>Figures include GST (where applicable)</t>
  </si>
  <si>
    <t>Figures exclude GST</t>
  </si>
  <si>
    <t>Data and totals on this worksheet have NOT YET BEEN CHECKED AND CONFIRMED</t>
  </si>
  <si>
    <t>Data and totals on this worksheet checked and confirmed</t>
  </si>
  <si>
    <t>Data and totals have not yet been checked and confirmed for any sheet</t>
  </si>
  <si>
    <t>Some data and totals have not yet been checked and confirmed</t>
  </si>
  <si>
    <t>Data and totals checked on all sheets</t>
  </si>
  <si>
    <t>Not yet indicated</t>
  </si>
  <si>
    <t>GST inclusion inconsistent</t>
  </si>
  <si>
    <t>This disclosure has not yet been approved by the Chief Executive</t>
  </si>
  <si>
    <t>Type here who else has approved this disclosure</t>
  </si>
  <si>
    <t>Cultural item - not appropriate to value</t>
  </si>
  <si>
    <t>Under $100</t>
  </si>
  <si>
    <t>$100 - $500</t>
  </si>
  <si>
    <t>$500 - $1,000</t>
  </si>
  <si>
    <t>Over $1,000</t>
  </si>
  <si>
    <t>Estimate not possible</t>
  </si>
  <si>
    <t>Accepted</t>
  </si>
  <si>
    <t>Declined</t>
  </si>
  <si>
    <t>Check - there are no hidden rows with data</t>
  </si>
  <si>
    <t>Error - this total includes data from 'hidden' rows</t>
  </si>
  <si>
    <t>Check - each entry provides sufficient information</t>
  </si>
  <si>
    <t>Not all lines have an entry for "Cost in NZ$" and "Type of expense"</t>
  </si>
  <si>
    <t>Not all lines have an entry for "Description", "Was the gift accepted?" and "Estimated value in NZ$"</t>
  </si>
  <si>
    <t>Check that # of 'costs' = 'type of expenses' (also "accepted/declined" for gifts &amp; benefits)</t>
  </si>
  <si>
    <t>These checks (F53 to F61) are imperfect - they count the entries in each column and checks these totals are the same</t>
  </si>
  <si>
    <t>Travel checks</t>
  </si>
  <si>
    <t>Hospitality check</t>
  </si>
  <si>
    <t>All other expenses check</t>
  </si>
  <si>
    <t>Gifts and benefits check</t>
  </si>
  <si>
    <t>Taxi - Te Papa Board Dinner in Auckland</t>
  </si>
  <si>
    <t>Taxi to meeting in Auckland</t>
  </si>
  <si>
    <t>Taxi - Exhibition opening and pōwhiri: Tū te Whaihanga (Tairāwhiti Museum)</t>
  </si>
  <si>
    <t>Taxi - Ngā Tohu Reo Māori / Māori Language Awards</t>
  </si>
  <si>
    <t>Taxi to visit Te Papa staff working at Parliament</t>
  </si>
  <si>
    <t>Taxi from visit Te Papa staff working at Parliament</t>
  </si>
  <si>
    <t>Taxi between Te Papa sites during MCH tour</t>
  </si>
  <si>
    <t>Taxi to meeting with MCH</t>
  </si>
  <si>
    <t>Taxi to Signing of the Ngāti Rangi Whakaaetanga (Agreement)</t>
  </si>
  <si>
    <t>Taxi to McCahon Centenary Event</t>
  </si>
  <si>
    <t xml:space="preserve">Taxi between Te Papa sites  </t>
  </si>
  <si>
    <t>Taxi to New Zealand Festival - announcement event</t>
  </si>
  <si>
    <t>Taxi to Tourism Industry Association event</t>
  </si>
  <si>
    <t xml:space="preserve">Taxi to WCC Gold Awards - trophy presentation </t>
  </si>
  <si>
    <t xml:space="preserve">Taxi to meeting  </t>
  </si>
  <si>
    <t xml:space="preserve">Taxi to 2019 Te Putanga Toi Arts Access Awards </t>
  </si>
  <si>
    <t>Taxi to meeting with WCC</t>
  </si>
  <si>
    <t>Taxi to The Prime Minister’s Awards for Literary Achievement 2019</t>
  </si>
  <si>
    <t>Taxi from The Prime Minister’s Awards for Literary Achievement 2020</t>
  </si>
  <si>
    <t>Taxi to Dinner with Stéphane Martin of Musée Quai Branly</t>
  </si>
  <si>
    <t>Taxi to 1918 Influenza Pandemic Memorial Plaque Unveiling</t>
  </si>
  <si>
    <t>Taxi from Dinner with Stéphane Martin of Musée Quai Branly</t>
  </si>
  <si>
    <t>Taxi to meeting with EQC</t>
  </si>
  <si>
    <t>Attend Opening of Maori Battalion Museum, Waitangi</t>
  </si>
  <si>
    <t>Deed of Settlement signing ceremony, Chatham Islands</t>
  </si>
  <si>
    <t>Local Taxi from airport</t>
  </si>
  <si>
    <t xml:space="preserve">Taxi to Piri Sciascia service of thanksgiving </t>
  </si>
  <si>
    <t>Cancellation fee</t>
  </si>
  <si>
    <t>Taxi to meeting at Government House</t>
  </si>
  <si>
    <t xml:space="preserve">Taxi to meeting   </t>
  </si>
  <si>
    <t>Taxi to Airport</t>
  </si>
  <si>
    <t>Taxi from Airport</t>
  </si>
  <si>
    <t>Taxi to Meeting</t>
  </si>
  <si>
    <t xml:space="preserve">Taxi from Meeting </t>
  </si>
  <si>
    <t xml:space="preserve">Taxi to Meeting </t>
  </si>
  <si>
    <t>Taxi from Meeting</t>
  </si>
  <si>
    <t>GST exc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</si>
</sst>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5" formatCode="d/mm/yyyy;@"/>
    <numFmt numFmtId="166" formatCode="[$-1409]d\ mmmm\ yyyy;@"/>
    <numFmt numFmtId="167" formatCode="_(&quot;$&quot;* #,##0.00_);_(&quot;$&quot;* \(#,##0.00\);_(&quot;$&quot;* &quot;-&quot;??_);_(@_)"/>
    <numFmt numFmtId="168" formatCode="&quot;$&quot;#,##0.00_);[Red]\(&quot;$&quot;#,##0.00\)"/>
  </numFmts>
  <fonts count="3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167" fontId="20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wrapText="1"/>
      <protection locked="0"/>
    </xf>
    <xf numFmtId="164" fontId="6" fillId="5" borderId="2" xfId="0" applyNumberFormat="1" applyFont="1" applyFill="1" applyBorder="1" applyAlignment="1">
      <alignment vertical="center" wrapText="1"/>
    </xf>
    <xf numFmtId="0" fontId="0" fillId="5" borderId="8" xfId="0" applyFont="1" applyFill="1" applyBorder="1" applyAlignment="1">
      <alignment wrapText="1"/>
    </xf>
    <xf numFmtId="0" fontId="6" fillId="5" borderId="2" xfId="0" applyFont="1" applyFill="1" applyBorder="1" applyAlignment="1">
      <alignment horizontal="right" vertical="center" wrapText="1"/>
    </xf>
    <xf numFmtId="0" fontId="6" fillId="0" borderId="0" xfId="0" applyFont="1" applyBorder="1" applyProtection="1"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5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 wrapText="1" readingOrder="1"/>
    </xf>
    <xf numFmtId="164" fontId="5" fillId="2" borderId="2" xfId="0" applyNumberFormat="1" applyFont="1" applyFill="1" applyBorder="1" applyAlignment="1">
      <alignment vertical="center" wrapText="1" readingOrder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4" fillId="7" borderId="13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Font="1" applyBorder="1" applyProtection="1">
      <protection locked="0"/>
    </xf>
    <xf numFmtId="0" fontId="2" fillId="3" borderId="5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0" fillId="5" borderId="8" xfId="0" applyFill="1" applyBorder="1" applyAlignment="1"/>
    <xf numFmtId="0" fontId="1" fillId="8" borderId="2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0" fillId="0" borderId="9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9" xfId="0" applyFont="1" applyBorder="1" applyAlignment="1" applyProtection="1">
      <protection locked="0"/>
    </xf>
    <xf numFmtId="0" fontId="10" fillId="0" borderId="9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4" fontId="0" fillId="0" borderId="0" xfId="0" applyNumberForma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vertical="center" wrapText="1"/>
      <protection locked="0"/>
    </xf>
    <xf numFmtId="4" fontId="0" fillId="0" borderId="0" xfId="0" applyNumberFormat="1" applyFon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wrapText="1"/>
    </xf>
    <xf numFmtId="14" fontId="0" fillId="0" borderId="9" xfId="0" applyNumberFormat="1" applyFont="1" applyBorder="1" applyAlignment="1" applyProtection="1">
      <alignment wrapText="1"/>
      <protection locked="0"/>
    </xf>
    <xf numFmtId="14" fontId="0" fillId="0" borderId="9" xfId="0" applyNumberFormat="1" applyFont="1" applyBorder="1" applyAlignment="1" applyProtection="1">
      <alignment vertical="top"/>
      <protection locked="0"/>
    </xf>
    <xf numFmtId="4" fontId="0" fillId="0" borderId="0" xfId="0" applyNumberFormat="1" applyFill="1"/>
    <xf numFmtId="0" fontId="0" fillId="0" borderId="0" xfId="0" applyBorder="1" applyAlignment="1">
      <alignment wrapText="1"/>
    </xf>
    <xf numFmtId="4" fontId="0" fillId="0" borderId="0" xfId="0" applyNumberFormat="1" applyFill="1" applyAlignment="1">
      <alignment horizontal="left"/>
    </xf>
    <xf numFmtId="14" fontId="0" fillId="0" borderId="9" xfId="0" applyNumberFormat="1" applyFont="1" applyBorder="1" applyAlignment="1" applyProtection="1">
      <protection locked="0"/>
    </xf>
    <xf numFmtId="14" fontId="0" fillId="0" borderId="0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0" xfId="0" applyNumberFormat="1" applyAlignment="1">
      <alignment horizontal="left"/>
    </xf>
    <xf numFmtId="4" fontId="0" fillId="0" borderId="0" xfId="0" applyNumberFormat="1"/>
    <xf numFmtId="0" fontId="0" fillId="0" borderId="0" xfId="0" applyFill="1" applyAlignment="1">
      <alignment wrapText="1"/>
    </xf>
    <xf numFmtId="165" fontId="0" fillId="0" borderId="0" xfId="0" applyNumberFormat="1" applyAlignment="1">
      <alignment horizontal="left"/>
    </xf>
    <xf numFmtId="165" fontId="0" fillId="0" borderId="0" xfId="0" applyNumberFormat="1" applyFill="1" applyAlignment="1">
      <alignment horizontal="left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wrapText="1"/>
    </xf>
    <xf numFmtId="14" fontId="0" fillId="0" borderId="0" xfId="0" applyNumberFormat="1" applyAlignment="1">
      <alignment horizontal="right"/>
    </xf>
    <xf numFmtId="0" fontId="0" fillId="0" borderId="4" xfId="0" applyBorder="1" applyAlignment="1" applyProtection="1">
      <alignment vertical="top" wrapText="1"/>
      <protection locked="0"/>
    </xf>
    <xf numFmtId="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14" fontId="0" fillId="0" borderId="9" xfId="0" applyNumberFormat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9" xfId="0" applyBorder="1" applyAlignment="1">
      <alignment horizontal="right"/>
    </xf>
    <xf numFmtId="14" fontId="0" fillId="0" borderId="10" xfId="0" applyNumberFormat="1" applyBorder="1" applyAlignment="1">
      <alignment horizontal="left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1" xfId="0" applyBorder="1"/>
    <xf numFmtId="0" fontId="0" fillId="0" borderId="4" xfId="0" applyFont="1" applyBorder="1" applyAlignment="1" applyProtection="1">
      <alignment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4" fontId="0" fillId="0" borderId="3" xfId="0" applyNumberFormat="1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17" fillId="0" borderId="6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0" fillId="0" borderId="10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4" fontId="0" fillId="0" borderId="1" xfId="0" applyNumberFormat="1" applyFont="1" applyBorder="1" applyAlignment="1" applyProtection="1">
      <alignment wrapText="1"/>
      <protection locked="0"/>
    </xf>
    <xf numFmtId="0" fontId="0" fillId="0" borderId="11" xfId="0" applyFont="1" applyBorder="1" applyAlignment="1" applyProtection="1">
      <alignment wrapText="1"/>
      <protection locked="0"/>
    </xf>
    <xf numFmtId="14" fontId="0" fillId="0" borderId="9" xfId="0" applyNumberFormat="1" applyBorder="1" applyAlignment="1">
      <alignment horizontal="left"/>
    </xf>
    <xf numFmtId="0" fontId="0" fillId="0" borderId="10" xfId="0" applyBorder="1" applyAlignment="1" applyProtection="1">
      <alignment vertical="top"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14" fontId="0" fillId="0" borderId="4" xfId="0" applyNumberFormat="1" applyBorder="1" applyAlignment="1">
      <alignment horizontal="left"/>
    </xf>
    <xf numFmtId="4" fontId="0" fillId="0" borderId="3" xfId="0" applyNumberFormat="1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0" fillId="0" borderId="3" xfId="0" applyBorder="1"/>
    <xf numFmtId="165" fontId="0" fillId="0" borderId="9" xfId="0" applyNumberFormat="1" applyFill="1" applyBorder="1" applyAlignment="1">
      <alignment horizontal="left"/>
    </xf>
    <xf numFmtId="4" fontId="0" fillId="0" borderId="0" xfId="0" applyNumberFormat="1" applyFill="1" applyBorder="1"/>
    <xf numFmtId="0" fontId="0" fillId="0" borderId="0" xfId="0" applyFill="1" applyBorder="1"/>
    <xf numFmtId="0" fontId="0" fillId="0" borderId="6" xfId="0" applyFill="1" applyBorder="1"/>
    <xf numFmtId="14" fontId="0" fillId="0" borderId="10" xfId="0" applyNumberFormat="1" applyFill="1" applyBorder="1" applyAlignment="1">
      <alignment horizontal="left"/>
    </xf>
    <xf numFmtId="4" fontId="0" fillId="0" borderId="1" xfId="0" applyNumberFormat="1" applyFill="1" applyBorder="1"/>
    <xf numFmtId="4" fontId="0" fillId="0" borderId="11" xfId="0" applyNumberFormat="1" applyFill="1" applyBorder="1"/>
    <xf numFmtId="14" fontId="10" fillId="0" borderId="0" xfId="0" applyNumberFormat="1" applyFont="1" applyBorder="1" applyAlignment="1" applyProtection="1">
      <alignment wrapText="1"/>
      <protection locked="0"/>
    </xf>
    <xf numFmtId="0" fontId="19" fillId="0" borderId="0" xfId="0" applyFont="1" applyAlignment="1">
      <alignment vertical="center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3" fillId="4" borderId="11" xfId="0" applyFont="1" applyFill="1" applyBorder="1" applyAlignment="1">
      <alignment vertical="center" wrapText="1" readingOrder="1"/>
    </xf>
    <xf numFmtId="0" fontId="7" fillId="0" borderId="12" xfId="0" applyFont="1" applyBorder="1" applyAlignment="1" applyProtection="1">
      <alignment vertical="center" wrapText="1" readingOrder="1"/>
      <protection locked="0"/>
    </xf>
    <xf numFmtId="0" fontId="8" fillId="0" borderId="12" xfId="0" applyFont="1" applyBorder="1" applyAlignment="1" applyProtection="1">
      <alignment vertical="center" wrapText="1" readingOrder="1"/>
      <protection locked="0"/>
    </xf>
    <xf numFmtId="0" fontId="8" fillId="0" borderId="13" xfId="0" applyFont="1" applyBorder="1" applyAlignment="1" applyProtection="1">
      <alignment vertical="center" wrapText="1" readingOrder="1"/>
      <protection locked="0"/>
    </xf>
    <xf numFmtId="0" fontId="13" fillId="0" borderId="4" xfId="0" applyFont="1" applyFill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9" fillId="0" borderId="10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1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8" fillId="0" borderId="13" xfId="0" applyFont="1" applyBorder="1" applyAlignment="1">
      <alignment vertical="center" wrapText="1" readingOrder="1"/>
    </xf>
    <xf numFmtId="0" fontId="15" fillId="0" borderId="10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readingOrder="1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21" fillId="9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Protection="1"/>
    <xf numFmtId="0" fontId="22" fillId="9" borderId="0" xfId="0" applyFont="1" applyFill="1" applyBorder="1" applyAlignment="1" applyProtection="1">
      <alignment vertical="center" wrapText="1" readingOrder="1"/>
    </xf>
    <xf numFmtId="0" fontId="23" fillId="10" borderId="14" xfId="0" applyFont="1" applyFill="1" applyBorder="1" applyAlignment="1" applyProtection="1">
      <alignment horizontal="left" vertical="center" wrapText="1" readingOrder="1"/>
      <protection locked="0"/>
    </xf>
    <xf numFmtId="166" fontId="23" fillId="1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15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 wrapText="1" readingOrder="1"/>
    </xf>
    <xf numFmtId="0" fontId="25" fillId="10" borderId="14" xfId="0" applyFont="1" applyFill="1" applyBorder="1" applyAlignment="1" applyProtection="1">
      <alignment horizontal="left" vertical="center" wrapText="1" readingOrder="1"/>
      <protection locked="0"/>
    </xf>
    <xf numFmtId="0" fontId="17" fillId="0" borderId="0" xfId="0" applyFont="1" applyFill="1" applyBorder="1" applyAlignment="1" applyProtection="1">
      <alignment horizontal="center" vertical="center" wrapText="1" readingOrder="1"/>
    </xf>
    <xf numFmtId="0" fontId="22" fillId="11" borderId="0" xfId="0" applyFont="1" applyFill="1" applyBorder="1" applyAlignment="1" applyProtection="1">
      <alignment vertical="center" wrapText="1" readingOrder="1"/>
    </xf>
    <xf numFmtId="167" fontId="22" fillId="11" borderId="0" xfId="1" applyFont="1" applyFill="1" applyBorder="1" applyAlignment="1" applyProtection="1">
      <alignment horizontal="center" vertical="center" wrapText="1" readingOrder="1"/>
    </xf>
    <xf numFmtId="167" fontId="22" fillId="0" borderId="0" xfId="1" applyFont="1" applyFill="1" applyBorder="1" applyAlignment="1" applyProtection="1">
      <alignment horizontal="center" vertical="center" wrapText="1" readingOrder="1"/>
    </xf>
    <xf numFmtId="0" fontId="22" fillId="12" borderId="0" xfId="0" applyFont="1" applyFill="1" applyBorder="1" applyAlignment="1" applyProtection="1">
      <alignment vertical="center" wrapText="1" readingOrder="1"/>
    </xf>
    <xf numFmtId="167" fontId="22" fillId="12" borderId="0" xfId="1" applyFont="1" applyFill="1" applyBorder="1" applyAlignment="1" applyProtection="1">
      <alignment horizontal="center" vertical="center" wrapText="1" readingOrder="1"/>
    </xf>
    <xf numFmtId="0" fontId="27" fillId="0" borderId="0" xfId="0" applyFont="1" applyFill="1" applyBorder="1" applyAlignment="1" applyProtection="1">
      <alignment wrapText="1"/>
    </xf>
    <xf numFmtId="0" fontId="28" fillId="0" borderId="0" xfId="0" applyFont="1" applyProtection="1"/>
    <xf numFmtId="0" fontId="26" fillId="0" borderId="16" xfId="0" applyFont="1" applyFill="1" applyBorder="1" applyAlignment="1" applyProtection="1">
      <alignment vertical="center" wrapText="1" readingOrder="1"/>
    </xf>
    <xf numFmtId="168" fontId="26" fillId="0" borderId="17" xfId="1" applyNumberFormat="1" applyFont="1" applyFill="1" applyBorder="1" applyAlignment="1" applyProtection="1">
      <alignment vertical="center" wrapText="1" readingOrder="1"/>
    </xf>
    <xf numFmtId="0" fontId="17" fillId="0" borderId="18" xfId="1" applyNumberFormat="1" applyFont="1" applyFill="1" applyBorder="1" applyAlignment="1" applyProtection="1">
      <alignment horizontal="center" vertical="center" wrapText="1" readingOrder="1"/>
    </xf>
    <xf numFmtId="0" fontId="29" fillId="0" borderId="0" xfId="0" applyFont="1" applyFill="1" applyBorder="1" applyAlignment="1" applyProtection="1">
      <alignment vertical="center" wrapText="1" readingOrder="1"/>
    </xf>
    <xf numFmtId="1" fontId="26" fillId="0" borderId="1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vertical="center" wrapText="1" readingOrder="1"/>
    </xf>
    <xf numFmtId="168" fontId="26" fillId="0" borderId="0" xfId="1" applyNumberFormat="1" applyFont="1" applyFill="1" applyBorder="1" applyAlignment="1" applyProtection="1">
      <alignment vertical="center" wrapText="1" readingOrder="1"/>
    </xf>
    <xf numFmtId="0" fontId="17" fillId="0" borderId="0" xfId="1" applyNumberFormat="1" applyFont="1" applyFill="1" applyBorder="1" applyAlignment="1" applyProtection="1">
      <alignment horizontal="center" vertical="center" wrapText="1" readingOrder="1"/>
    </xf>
    <xf numFmtId="0" fontId="17" fillId="0" borderId="0" xfId="0" applyFont="1" applyFill="1" applyBorder="1" applyAlignment="1" applyProtection="1">
      <alignment vertical="center"/>
    </xf>
    <xf numFmtId="1" fontId="2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0" fontId="30" fillId="0" borderId="16" xfId="0" applyFont="1" applyFill="1" applyBorder="1" applyAlignment="1" applyProtection="1">
      <alignment horizontal="left" vertical="center" wrapText="1" indent="2" readingOrder="1"/>
    </xf>
    <xf numFmtId="168" fontId="30" fillId="0" borderId="17" xfId="1" applyNumberFormat="1" applyFont="1" applyFill="1" applyBorder="1" applyAlignment="1" applyProtection="1">
      <alignment vertical="center" wrapText="1" readingOrder="1"/>
    </xf>
    <xf numFmtId="0" fontId="31" fillId="0" borderId="18" xfId="1" applyNumberFormat="1" applyFont="1" applyFill="1" applyBorder="1" applyAlignment="1" applyProtection="1">
      <alignment horizontal="center" vertical="center" wrapText="1" readingOrder="1"/>
    </xf>
    <xf numFmtId="167" fontId="29" fillId="0" borderId="0" xfId="1" applyFont="1" applyFill="1" applyBorder="1" applyAlignment="1" applyProtection="1">
      <alignment vertical="center" wrapText="1" readingOrder="1"/>
    </xf>
    <xf numFmtId="0" fontId="17" fillId="0" borderId="0" xfId="0" applyFont="1" applyFill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22" fillId="0" borderId="0" xfId="0" applyFont="1" applyFill="1" applyBorder="1" applyAlignment="1" applyProtection="1">
      <alignment vertical="center" wrapText="1" readingOrder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vertical="top" wrapText="1"/>
    </xf>
    <xf numFmtId="0" fontId="6" fillId="13" borderId="0" xfId="0" applyFont="1" applyFill="1" applyAlignment="1" applyProtection="1"/>
    <xf numFmtId="0" fontId="6" fillId="13" borderId="0" xfId="0" applyFont="1" applyFill="1" applyAlignment="1" applyProtection="1">
      <alignment wrapText="1"/>
    </xf>
    <xf numFmtId="0" fontId="0" fillId="14" borderId="0" xfId="0" applyFill="1" applyAlignment="1" applyProtection="1"/>
    <xf numFmtId="0" fontId="0" fillId="14" borderId="0" xfId="0" applyFont="1" applyFill="1" applyAlignment="1" applyProtection="1">
      <alignment wrapText="1"/>
    </xf>
    <xf numFmtId="0" fontId="0" fillId="15" borderId="0" xfId="0" applyFill="1" applyAlignment="1" applyProtection="1"/>
    <xf numFmtId="0" fontId="0" fillId="15" borderId="0" xfId="0" applyFill="1" applyBorder="1" applyAlignment="1" applyProtection="1"/>
    <xf numFmtId="0" fontId="0" fillId="15" borderId="0" xfId="0" applyFill="1" applyAlignment="1" applyProtection="1">
      <alignment wrapText="1"/>
    </xf>
    <xf numFmtId="0" fontId="0" fillId="14" borderId="0" xfId="0" applyFont="1" applyFill="1" applyBorder="1" applyAlignment="1" applyProtection="1"/>
    <xf numFmtId="0" fontId="0" fillId="14" borderId="0" xfId="0" applyFill="1" applyAlignment="1" applyProtection="1">
      <alignment wrapText="1"/>
    </xf>
    <xf numFmtId="0" fontId="0" fillId="14" borderId="0" xfId="0" applyFont="1" applyFill="1" applyBorder="1" applyAlignment="1" applyProtection="1">
      <alignment wrapText="1"/>
    </xf>
    <xf numFmtId="0" fontId="10" fillId="15" borderId="0" xfId="0" applyFont="1" applyFill="1" applyBorder="1" applyAlignment="1" applyProtection="1">
      <alignment wrapText="1"/>
    </xf>
    <xf numFmtId="0" fontId="0" fillId="14" borderId="0" xfId="0" applyFill="1" applyAlignment="1" applyProtection="1">
      <alignment horizontal="left" vertical="top"/>
    </xf>
    <xf numFmtId="0" fontId="0" fillId="15" borderId="0" xfId="0" applyFont="1" applyFill="1" applyAlignment="1" applyProtection="1">
      <alignment horizontal="left" vertical="top" wrapText="1"/>
    </xf>
    <xf numFmtId="0" fontId="0" fillId="14" borderId="0" xfId="0" applyFont="1" applyFill="1" applyAlignment="1" applyProtection="1">
      <alignment horizontal="left" vertical="top" wrapText="1"/>
    </xf>
    <xf numFmtId="0" fontId="6" fillId="14" borderId="0" xfId="0" applyFont="1" applyFill="1" applyAlignment="1" applyProtection="1">
      <alignment wrapText="1"/>
    </xf>
    <xf numFmtId="0" fontId="6" fillId="14" borderId="0" xfId="0" applyFont="1" applyFill="1" applyBorder="1" applyAlignment="1" applyProtection="1">
      <alignment wrapText="1"/>
    </xf>
    <xf numFmtId="0" fontId="0" fillId="14" borderId="0" xfId="0" applyFont="1" applyFill="1" applyBorder="1" applyProtection="1"/>
    <xf numFmtId="0" fontId="6" fillId="15" borderId="0" xfId="0" applyFont="1" applyFill="1" applyAlignment="1" applyProtection="1"/>
    <xf numFmtId="0" fontId="6" fillId="15" borderId="0" xfId="0" applyFont="1" applyFill="1" applyAlignment="1" applyProtection="1">
      <alignment wrapText="1"/>
    </xf>
    <xf numFmtId="0" fontId="6" fillId="15" borderId="0" xfId="0" applyFont="1" applyFill="1" applyBorder="1" applyAlignment="1" applyProtection="1">
      <alignment wrapText="1"/>
    </xf>
    <xf numFmtId="0" fontId="0" fillId="15" borderId="0" xfId="0" applyFont="1" applyFill="1" applyBorder="1" applyProtection="1"/>
    <xf numFmtId="2" fontId="0" fillId="15" borderId="0" xfId="0" applyNumberFormat="1" applyFont="1" applyFill="1" applyAlignment="1" applyProtection="1">
      <alignment vertical="top"/>
    </xf>
    <xf numFmtId="0" fontId="6" fillId="14" borderId="0" xfId="0" applyFont="1" applyFill="1" applyAlignment="1" applyProtection="1">
      <alignment horizontal="center" vertical="top"/>
    </xf>
    <xf numFmtId="1" fontId="0" fillId="14" borderId="0" xfId="0" applyNumberFormat="1" applyFont="1" applyFill="1" applyBorder="1" applyAlignment="1" applyProtection="1">
      <alignment horizontal="center"/>
    </xf>
    <xf numFmtId="0" fontId="0" fillId="14" borderId="0" xfId="0" applyFont="1" applyFill="1" applyBorder="1" applyAlignment="1" applyProtection="1">
      <alignment horizontal="center"/>
    </xf>
    <xf numFmtId="1" fontId="6" fillId="14" borderId="0" xfId="0" applyNumberFormat="1" applyFont="1" applyFill="1" applyBorder="1" applyAlignment="1" applyProtection="1">
      <alignment horizontal="center"/>
    </xf>
    <xf numFmtId="0" fontId="6" fillId="15" borderId="0" xfId="0" applyFont="1" applyFill="1" applyBorder="1" applyAlignment="1" applyProtection="1">
      <alignment horizontal="center" wrapText="1"/>
    </xf>
    <xf numFmtId="1" fontId="0" fillId="15" borderId="0" xfId="0" applyNumberFormat="1" applyFont="1" applyFill="1" applyBorder="1" applyAlignment="1" applyProtection="1">
      <alignment horizontal="center"/>
    </xf>
    <xf numFmtId="0" fontId="0" fillId="15" borderId="0" xfId="0" applyFont="1" applyFill="1" applyBorder="1" applyAlignment="1" applyProtection="1">
      <alignment horizontal="center"/>
    </xf>
    <xf numFmtId="0" fontId="6" fillId="14" borderId="0" xfId="0" applyFont="1" applyFill="1" applyAlignment="1" applyProtection="1">
      <alignment horizontal="center" wrapText="1"/>
    </xf>
  </cellXfs>
  <cellStyles count="2">
    <cellStyle name="Currency 2" xfId="1"/>
    <cellStyle name="Normal" xfId="0" builtinId="0"/>
  </cellStyles>
  <dxfs count="2">
    <dxf>
      <font>
        <color theme="1" tint="0.499984740745262"/>
      </font>
      <fill>
        <patternFill>
          <bgColor rgb="FFCCFFCC"/>
        </patternFill>
      </fill>
    </dxf>
    <dxf>
      <font>
        <color theme="1" tint="0.499984740745262"/>
      </font>
      <fill>
        <patternFill>
          <bgColor rgb="FFCC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mee.Taylor\AppData\Local\Microsoft\Windows\INetCache\Content.Outlook\69IVVF9P\CE-Gifts-Benefits-Expenses-Disclosure-Workboo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for agencies"/>
      <sheetName val="Summary and sign-off"/>
      <sheetName val="Travel"/>
      <sheetName val="Hospitality"/>
      <sheetName val="All other expenses"/>
      <sheetName val="Gifts and benefits"/>
    </sheetNames>
    <sheetDataSet>
      <sheetData sheetId="0"/>
      <sheetData sheetId="1"/>
      <sheetData sheetId="2">
        <row r="22">
          <cell r="B22">
            <v>0</v>
          </cell>
        </row>
      </sheetData>
      <sheetData sheetId="3"/>
      <sheetData sheetId="4">
        <row r="25">
          <cell r="B25">
            <v>0</v>
          </cell>
        </row>
      </sheetData>
      <sheetData sheetId="5">
        <row r="27">
          <cell r="C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61"/>
  <sheetViews>
    <sheetView tabSelected="1" zoomScaleNormal="100" workbookViewId="0">
      <selection activeCell="G18" sqref="G18"/>
    </sheetView>
  </sheetViews>
  <sheetFormatPr defaultColWidth="0" defaultRowHeight="0" customHeight="1" zeroHeight="1" x14ac:dyDescent="0.2"/>
  <cols>
    <col min="1" max="1" width="35.7109375" style="219" customWidth="1"/>
    <col min="2" max="2" width="21.5703125" style="219" customWidth="1"/>
    <col min="3" max="3" width="33.5703125" style="219" customWidth="1"/>
    <col min="4" max="4" width="4.42578125" style="219" customWidth="1"/>
    <col min="5" max="5" width="29" style="219" customWidth="1"/>
    <col min="6" max="6" width="19" style="219" customWidth="1"/>
    <col min="7" max="7" width="42" style="219" customWidth="1"/>
    <col min="8" max="11" width="9.140625" style="219" hidden="1" customWidth="1"/>
    <col min="12" max="16384" width="9.140625" style="219" hidden="1"/>
  </cols>
  <sheetData>
    <row r="1" spans="1:11" ht="26.25" customHeight="1" x14ac:dyDescent="0.2">
      <c r="A1" s="217" t="s">
        <v>164</v>
      </c>
      <c r="B1" s="217"/>
      <c r="C1" s="217"/>
      <c r="D1" s="217"/>
      <c r="E1" s="217"/>
      <c r="F1" s="217"/>
      <c r="G1" s="218"/>
      <c r="H1" s="218"/>
      <c r="I1" s="218"/>
      <c r="J1" s="218"/>
      <c r="K1" s="218"/>
    </row>
    <row r="2" spans="1:11" ht="21" customHeight="1" x14ac:dyDescent="0.2">
      <c r="A2" s="220" t="s">
        <v>8</v>
      </c>
      <c r="B2" s="221" t="s">
        <v>165</v>
      </c>
      <c r="C2" s="221"/>
      <c r="D2" s="221"/>
      <c r="E2" s="221"/>
      <c r="F2" s="221"/>
      <c r="G2" s="218"/>
      <c r="H2" s="218"/>
      <c r="I2" s="218"/>
      <c r="J2" s="218"/>
      <c r="K2" s="218"/>
    </row>
    <row r="3" spans="1:11" ht="21" customHeight="1" x14ac:dyDescent="0.2">
      <c r="A3" s="220" t="s">
        <v>166</v>
      </c>
      <c r="B3" s="221" t="s">
        <v>167</v>
      </c>
      <c r="C3" s="221"/>
      <c r="D3" s="221"/>
      <c r="E3" s="221"/>
      <c r="F3" s="221"/>
      <c r="G3" s="218"/>
      <c r="H3" s="218"/>
      <c r="I3" s="218"/>
      <c r="J3" s="218"/>
      <c r="K3" s="218"/>
    </row>
    <row r="4" spans="1:11" ht="21" customHeight="1" x14ac:dyDescent="0.2">
      <c r="A4" s="220" t="s">
        <v>168</v>
      </c>
      <c r="B4" s="222">
        <v>43647</v>
      </c>
      <c r="C4" s="222"/>
      <c r="D4" s="222"/>
      <c r="E4" s="222"/>
      <c r="F4" s="222"/>
      <c r="G4" s="218"/>
      <c r="H4" s="218"/>
      <c r="I4" s="218"/>
      <c r="J4" s="218"/>
      <c r="K4" s="218"/>
    </row>
    <row r="5" spans="1:11" ht="21" customHeight="1" x14ac:dyDescent="0.2">
      <c r="A5" s="220" t="s">
        <v>169</v>
      </c>
      <c r="B5" s="222">
        <v>44012</v>
      </c>
      <c r="C5" s="222"/>
      <c r="D5" s="222"/>
      <c r="E5" s="222"/>
      <c r="F5" s="222"/>
      <c r="G5" s="218"/>
      <c r="H5" s="218"/>
      <c r="I5" s="218"/>
      <c r="J5" s="218"/>
      <c r="K5" s="218"/>
    </row>
    <row r="6" spans="1:11" ht="21" customHeight="1" x14ac:dyDescent="0.2">
      <c r="A6" s="220" t="s">
        <v>170</v>
      </c>
      <c r="B6" s="223"/>
      <c r="C6" s="223"/>
      <c r="D6" s="223"/>
      <c r="E6" s="223"/>
      <c r="F6" s="223"/>
      <c r="G6" s="224"/>
      <c r="H6" s="218"/>
      <c r="I6" s="218"/>
      <c r="J6" s="218"/>
      <c r="K6" s="218"/>
    </row>
    <row r="7" spans="1:11" ht="21" customHeight="1" x14ac:dyDescent="0.2">
      <c r="A7" s="220" t="s">
        <v>171</v>
      </c>
      <c r="B7" s="225" t="s">
        <v>172</v>
      </c>
      <c r="C7" s="225"/>
      <c r="D7" s="225"/>
      <c r="E7" s="225"/>
      <c r="F7" s="225"/>
      <c r="G7" s="224"/>
      <c r="H7" s="218"/>
      <c r="I7" s="218"/>
      <c r="J7" s="218"/>
      <c r="K7" s="218"/>
    </row>
    <row r="8" spans="1:11" ht="21" customHeight="1" x14ac:dyDescent="0.2">
      <c r="A8" s="220" t="s">
        <v>173</v>
      </c>
      <c r="B8" s="225" t="s">
        <v>174</v>
      </c>
      <c r="C8" s="225"/>
      <c r="D8" s="225"/>
      <c r="E8" s="225"/>
      <c r="F8" s="225"/>
      <c r="G8" s="224"/>
      <c r="H8" s="218"/>
      <c r="I8" s="218"/>
      <c r="J8" s="218"/>
      <c r="K8" s="218"/>
    </row>
    <row r="9" spans="1:11" ht="66.75" customHeight="1" x14ac:dyDescent="0.2">
      <c r="A9" s="226" t="s">
        <v>175</v>
      </c>
      <c r="B9" s="226"/>
      <c r="C9" s="226"/>
      <c r="D9" s="226"/>
      <c r="E9" s="226"/>
      <c r="F9" s="226"/>
      <c r="G9" s="224"/>
      <c r="H9" s="218"/>
      <c r="I9" s="218"/>
      <c r="J9" s="218"/>
      <c r="K9" s="218"/>
    </row>
    <row r="10" spans="1:11" s="233" customFormat="1" ht="36" customHeight="1" x14ac:dyDescent="0.2">
      <c r="A10" s="227" t="s">
        <v>176</v>
      </c>
      <c r="B10" s="228" t="s">
        <v>177</v>
      </c>
      <c r="C10" s="228" t="s">
        <v>178</v>
      </c>
      <c r="D10" s="229"/>
      <c r="E10" s="230" t="s">
        <v>179</v>
      </c>
      <c r="F10" s="231" t="s">
        <v>180</v>
      </c>
      <c r="G10" s="232"/>
      <c r="H10" s="232"/>
      <c r="I10" s="232"/>
      <c r="J10" s="232"/>
      <c r="K10" s="232"/>
    </row>
    <row r="11" spans="1:11" ht="27.75" customHeight="1" x14ac:dyDescent="0.2">
      <c r="A11" s="234" t="s">
        <v>181</v>
      </c>
      <c r="B11" s="235">
        <f>'CE GM Travel'!B71+'CE CJ Travel'!B60+'Kaihautu Travel'!B105</f>
        <v>26660.997391304347</v>
      </c>
      <c r="C11" s="236" t="s">
        <v>262</v>
      </c>
      <c r="D11" s="237"/>
      <c r="E11" s="234" t="s">
        <v>182</v>
      </c>
      <c r="F11" s="238">
        <v>8</v>
      </c>
      <c r="G11" s="239"/>
      <c r="H11" s="239"/>
      <c r="I11" s="239"/>
      <c r="J11" s="239"/>
      <c r="K11" s="239"/>
    </row>
    <row r="12" spans="1:11" ht="27.75" customHeight="1" x14ac:dyDescent="0.2">
      <c r="A12" s="234" t="s">
        <v>34</v>
      </c>
      <c r="B12" s="235">
        <f>'CE GM Hospitality'!B18+'CE CJ Hospitality'!B16+'Kaihautu Hospitality'!B19</f>
        <v>955.50521739130431</v>
      </c>
      <c r="C12" s="236" t="s">
        <v>262</v>
      </c>
      <c r="D12" s="237"/>
      <c r="E12" s="234" t="s">
        <v>183</v>
      </c>
      <c r="F12" s="238">
        <v>8</v>
      </c>
      <c r="G12" s="239"/>
      <c r="H12" s="239"/>
      <c r="I12" s="239"/>
      <c r="J12" s="239"/>
      <c r="K12" s="239"/>
    </row>
    <row r="13" spans="1:11" ht="27.75" customHeight="1" x14ac:dyDescent="0.2">
      <c r="A13" s="234" t="s">
        <v>184</v>
      </c>
      <c r="B13" s="235">
        <v>0</v>
      </c>
      <c r="C13" s="236" t="s">
        <v>262</v>
      </c>
      <c r="D13" s="237"/>
      <c r="E13" s="234" t="s">
        <v>185</v>
      </c>
      <c r="F13" s="238">
        <f>'[1]Gifts and benefits'!C27</f>
        <v>0</v>
      </c>
      <c r="G13" s="218"/>
      <c r="H13" s="218"/>
      <c r="I13" s="218"/>
      <c r="J13" s="218"/>
      <c r="K13" s="218"/>
    </row>
    <row r="14" spans="1:11" ht="12.75" customHeight="1" x14ac:dyDescent="0.2">
      <c r="A14" s="240"/>
      <c r="B14" s="241"/>
      <c r="C14" s="242"/>
      <c r="D14" s="243"/>
      <c r="E14" s="237"/>
      <c r="F14" s="244"/>
      <c r="G14" s="245"/>
      <c r="H14" s="245"/>
      <c r="I14" s="245"/>
      <c r="J14" s="245"/>
      <c r="K14" s="245"/>
    </row>
    <row r="15" spans="1:11" ht="27.75" customHeight="1" x14ac:dyDescent="0.2">
      <c r="A15" s="246" t="s">
        <v>186</v>
      </c>
      <c r="B15" s="247">
        <f>'CE GM Travel'!B14+'CE CJ Travel'!B14+'Kaihautu Travel'!B14</f>
        <v>15275.150000000001</v>
      </c>
      <c r="C15" s="248" t="str">
        <f>C11</f>
        <v>GST exc</v>
      </c>
      <c r="D15" s="237"/>
      <c r="E15" s="237"/>
      <c r="F15" s="244"/>
      <c r="G15" s="218"/>
      <c r="H15" s="218"/>
      <c r="I15" s="218"/>
      <c r="J15" s="218"/>
      <c r="K15" s="218"/>
    </row>
    <row r="16" spans="1:11" ht="27.75" customHeight="1" x14ac:dyDescent="0.2">
      <c r="A16" s="246" t="s">
        <v>187</v>
      </c>
      <c r="B16" s="247">
        <f>'CE GM Travel'!B41+'CE CJ Travel'!B44+'Kaihautu Travel'!B85</f>
        <v>10760.49</v>
      </c>
      <c r="C16" s="248" t="str">
        <f>C11</f>
        <v>GST exc</v>
      </c>
      <c r="D16" s="249"/>
      <c r="E16" s="237"/>
      <c r="F16" s="250"/>
      <c r="G16" s="218"/>
      <c r="H16" s="218"/>
      <c r="I16" s="218"/>
      <c r="J16" s="218"/>
      <c r="K16" s="218"/>
    </row>
    <row r="17" spans="1:11" ht="27.75" customHeight="1" x14ac:dyDescent="0.2">
      <c r="A17" s="246" t="s">
        <v>188</v>
      </c>
      <c r="B17" s="247">
        <f>'CE GM Travel'!B69+'CE CJ Travel'!B58+'Kaihautu Travel'!B103</f>
        <v>625.35739130434786</v>
      </c>
      <c r="C17" s="248" t="str">
        <f>C11</f>
        <v>GST exc</v>
      </c>
      <c r="D17" s="237"/>
      <c r="E17" s="237"/>
      <c r="F17" s="250"/>
      <c r="G17" s="218"/>
      <c r="H17" s="218"/>
      <c r="I17" s="218"/>
      <c r="J17" s="218"/>
      <c r="K17" s="218"/>
    </row>
    <row r="18" spans="1:11" ht="27.75" customHeight="1" x14ac:dyDescent="0.2">
      <c r="A18" s="251"/>
      <c r="B18" s="252"/>
      <c r="C18" s="251"/>
      <c r="D18" s="253"/>
      <c r="E18" s="253"/>
      <c r="F18" s="254"/>
      <c r="G18" s="255"/>
      <c r="H18" s="255"/>
      <c r="I18" s="255"/>
      <c r="J18" s="255"/>
      <c r="K18" s="255"/>
    </row>
    <row r="19" spans="1:11" ht="12.75" x14ac:dyDescent="0.2">
      <c r="A19" s="256" t="s">
        <v>189</v>
      </c>
      <c r="B19" s="257"/>
      <c r="C19" s="245"/>
      <c r="D19" s="251"/>
      <c r="E19" s="251"/>
      <c r="F19" s="251"/>
      <c r="G19" s="251"/>
      <c r="H19" s="251"/>
      <c r="I19" s="251"/>
      <c r="J19" s="251"/>
      <c r="K19" s="251"/>
    </row>
    <row r="20" spans="1:11" ht="12.75" x14ac:dyDescent="0.2">
      <c r="A20" s="258" t="s">
        <v>190</v>
      </c>
      <c r="B20" s="259"/>
      <c r="C20" s="259"/>
      <c r="D20" s="245"/>
      <c r="E20" s="245"/>
      <c r="F20" s="245"/>
      <c r="G20" s="251"/>
      <c r="H20" s="251"/>
      <c r="I20" s="251"/>
      <c r="J20" s="251"/>
      <c r="K20" s="251"/>
    </row>
    <row r="21" spans="1:11" ht="12.6" customHeight="1" x14ac:dyDescent="0.2">
      <c r="A21" s="258" t="s">
        <v>191</v>
      </c>
      <c r="B21" s="259"/>
      <c r="C21" s="259"/>
      <c r="D21" s="260"/>
      <c r="E21" s="251"/>
      <c r="F21" s="251"/>
      <c r="G21" s="251"/>
      <c r="H21" s="251"/>
      <c r="I21" s="251"/>
      <c r="J21" s="251"/>
      <c r="K21" s="251"/>
    </row>
    <row r="22" spans="1:11" ht="12.6" customHeight="1" x14ac:dyDescent="0.2">
      <c r="A22" s="258" t="s">
        <v>192</v>
      </c>
      <c r="B22" s="259"/>
      <c r="C22" s="259"/>
      <c r="D22" s="260"/>
      <c r="E22" s="251"/>
      <c r="F22" s="251"/>
      <c r="G22" s="251"/>
      <c r="H22" s="251"/>
      <c r="I22" s="251"/>
      <c r="J22" s="251"/>
      <c r="K22" s="251"/>
    </row>
    <row r="23" spans="1:11" ht="12.6" customHeight="1" x14ac:dyDescent="0.2">
      <c r="A23" s="258" t="s">
        <v>193</v>
      </c>
      <c r="B23" s="259"/>
      <c r="C23" s="259"/>
      <c r="D23" s="260"/>
      <c r="E23" s="251"/>
      <c r="F23" s="251"/>
      <c r="G23" s="251"/>
      <c r="H23" s="251"/>
      <c r="I23" s="251"/>
      <c r="J23" s="251"/>
      <c r="K23" s="251"/>
    </row>
    <row r="24" spans="1:11" ht="12.75" x14ac:dyDescent="0.2">
      <c r="A24" s="261"/>
      <c r="B24" s="251"/>
      <c r="C24" s="251"/>
      <c r="D24" s="251"/>
      <c r="E24" s="251"/>
      <c r="F24" s="218"/>
      <c r="G24" s="218"/>
      <c r="H24" s="218"/>
      <c r="I24" s="218"/>
      <c r="J24" s="218"/>
      <c r="K24" s="218"/>
    </row>
    <row r="25" spans="1:11" ht="12.75" hidden="1" x14ac:dyDescent="0.2">
      <c r="A25" s="262" t="s">
        <v>194</v>
      </c>
      <c r="B25" s="263"/>
      <c r="C25" s="263"/>
      <c r="D25" s="263"/>
      <c r="E25" s="263"/>
      <c r="F25" s="263"/>
      <c r="G25" s="218"/>
      <c r="H25" s="218"/>
      <c r="I25" s="218"/>
      <c r="J25" s="218"/>
      <c r="K25" s="218"/>
    </row>
    <row r="26" spans="1:11" ht="12.75" hidden="1" customHeight="1" x14ac:dyDescent="0.2">
      <c r="A26" s="264" t="s">
        <v>195</v>
      </c>
      <c r="B26" s="265"/>
      <c r="C26" s="265"/>
      <c r="D26" s="264"/>
      <c r="E26" s="264"/>
      <c r="F26" s="264"/>
      <c r="G26" s="218"/>
      <c r="H26" s="218"/>
      <c r="I26" s="218"/>
      <c r="J26" s="218"/>
      <c r="K26" s="218"/>
    </row>
    <row r="27" spans="1:11" ht="12.75" hidden="1" x14ac:dyDescent="0.2">
      <c r="A27" s="266" t="s">
        <v>196</v>
      </c>
      <c r="B27" s="266"/>
      <c r="C27" s="266"/>
      <c r="D27" s="266"/>
      <c r="E27" s="266"/>
      <c r="F27" s="266"/>
      <c r="G27" s="218"/>
      <c r="H27" s="218"/>
      <c r="I27" s="218"/>
      <c r="J27" s="218"/>
      <c r="K27" s="218"/>
    </row>
    <row r="28" spans="1:11" ht="12.75" hidden="1" x14ac:dyDescent="0.2">
      <c r="A28" s="266" t="s">
        <v>197</v>
      </c>
      <c r="B28" s="266"/>
      <c r="C28" s="266"/>
      <c r="D28" s="266"/>
      <c r="E28" s="266"/>
      <c r="F28" s="266"/>
      <c r="G28" s="218"/>
      <c r="H28" s="218"/>
      <c r="I28" s="218"/>
      <c r="J28" s="218"/>
      <c r="K28" s="218"/>
    </row>
    <row r="29" spans="1:11" ht="12.75" hidden="1" x14ac:dyDescent="0.2">
      <c r="A29" s="264" t="s">
        <v>198</v>
      </c>
      <c r="B29" s="264"/>
      <c r="C29" s="264"/>
      <c r="D29" s="264"/>
      <c r="E29" s="264"/>
      <c r="F29" s="264"/>
      <c r="G29" s="218"/>
      <c r="H29" s="218"/>
      <c r="I29" s="218"/>
      <c r="J29" s="218"/>
      <c r="K29" s="218"/>
    </row>
    <row r="30" spans="1:11" ht="12.75" hidden="1" x14ac:dyDescent="0.2">
      <c r="A30" s="264" t="s">
        <v>199</v>
      </c>
      <c r="B30" s="264"/>
      <c r="C30" s="264"/>
      <c r="D30" s="264"/>
      <c r="E30" s="264"/>
      <c r="F30" s="264"/>
      <c r="G30" s="218"/>
      <c r="H30" s="218"/>
      <c r="I30" s="218"/>
      <c r="J30" s="218"/>
      <c r="K30" s="218"/>
    </row>
    <row r="31" spans="1:11" ht="12.75" hidden="1" x14ac:dyDescent="0.2">
      <c r="A31" s="266" t="s">
        <v>200</v>
      </c>
      <c r="B31" s="266"/>
      <c r="C31" s="266"/>
      <c r="D31" s="266"/>
      <c r="E31" s="266"/>
      <c r="F31" s="266"/>
      <c r="G31" s="218"/>
      <c r="H31" s="218"/>
      <c r="I31" s="218"/>
      <c r="J31" s="218"/>
      <c r="K31" s="218"/>
    </row>
    <row r="32" spans="1:11" ht="12.75" hidden="1" x14ac:dyDescent="0.2">
      <c r="A32" s="266" t="s">
        <v>201</v>
      </c>
      <c r="B32" s="266"/>
      <c r="C32" s="266"/>
      <c r="D32" s="266"/>
      <c r="E32" s="266"/>
      <c r="F32" s="266"/>
      <c r="G32" s="218"/>
      <c r="H32" s="218"/>
      <c r="I32" s="218"/>
      <c r="J32" s="218"/>
      <c r="K32" s="218"/>
    </row>
    <row r="33" spans="1:11" ht="12.75" hidden="1" x14ac:dyDescent="0.2">
      <c r="A33" s="266" t="s">
        <v>202</v>
      </c>
      <c r="B33" s="266"/>
      <c r="C33" s="266"/>
      <c r="D33" s="266"/>
      <c r="E33" s="266"/>
      <c r="F33" s="266"/>
      <c r="G33" s="218"/>
      <c r="H33" s="218"/>
      <c r="I33" s="218"/>
      <c r="J33" s="218"/>
      <c r="K33" s="218"/>
    </row>
    <row r="34" spans="1:11" ht="12.75" hidden="1" x14ac:dyDescent="0.2">
      <c r="A34" s="264" t="s">
        <v>203</v>
      </c>
      <c r="B34" s="264"/>
      <c r="C34" s="264"/>
      <c r="D34" s="264"/>
      <c r="E34" s="264"/>
      <c r="F34" s="264"/>
      <c r="G34" s="218"/>
      <c r="H34" s="218"/>
      <c r="I34" s="218"/>
      <c r="J34" s="218"/>
      <c r="K34" s="218"/>
    </row>
    <row r="35" spans="1:11" ht="12.75" hidden="1" x14ac:dyDescent="0.2">
      <c r="A35" s="264" t="s">
        <v>204</v>
      </c>
      <c r="B35" s="264"/>
      <c r="C35" s="264"/>
      <c r="D35" s="264"/>
      <c r="E35" s="264"/>
      <c r="F35" s="264"/>
      <c r="G35" s="218"/>
      <c r="H35" s="218"/>
      <c r="I35" s="218"/>
      <c r="J35" s="218"/>
      <c r="K35" s="218"/>
    </row>
    <row r="36" spans="1:11" ht="12.75" hidden="1" x14ac:dyDescent="0.2">
      <c r="A36" s="267" t="s">
        <v>205</v>
      </c>
      <c r="B36" s="268"/>
      <c r="C36" s="268"/>
      <c r="D36" s="268"/>
      <c r="E36" s="268"/>
      <c r="F36" s="268"/>
      <c r="G36" s="218"/>
      <c r="H36" s="218"/>
      <c r="I36" s="218"/>
      <c r="J36" s="218"/>
      <c r="K36" s="218"/>
    </row>
    <row r="37" spans="1:11" ht="12.75" hidden="1" x14ac:dyDescent="0.2">
      <c r="A37" s="267" t="s">
        <v>172</v>
      </c>
      <c r="B37" s="268"/>
      <c r="C37" s="268"/>
      <c r="D37" s="268"/>
      <c r="E37" s="268"/>
      <c r="F37" s="268"/>
      <c r="G37" s="218"/>
      <c r="H37" s="218"/>
      <c r="I37" s="218"/>
      <c r="J37" s="218"/>
      <c r="K37" s="218"/>
    </row>
    <row r="38" spans="1:11" ht="12.75" hidden="1" x14ac:dyDescent="0.2">
      <c r="A38" s="267" t="s">
        <v>206</v>
      </c>
      <c r="B38" s="268"/>
      <c r="C38" s="268"/>
      <c r="D38" s="268"/>
      <c r="E38" s="268"/>
      <c r="F38" s="268"/>
      <c r="G38" s="218"/>
      <c r="H38" s="218"/>
      <c r="I38" s="218"/>
      <c r="J38" s="218"/>
      <c r="K38" s="218"/>
    </row>
    <row r="39" spans="1:11" ht="12.75" hidden="1" x14ac:dyDescent="0.2">
      <c r="A39" s="269" t="s">
        <v>207</v>
      </c>
      <c r="B39" s="270"/>
      <c r="C39" s="270"/>
      <c r="D39" s="270"/>
      <c r="E39" s="270"/>
      <c r="F39" s="270"/>
      <c r="G39" s="218"/>
      <c r="H39" s="218"/>
      <c r="I39" s="218"/>
      <c r="J39" s="218"/>
      <c r="K39" s="218"/>
    </row>
    <row r="40" spans="1:11" ht="12.75" hidden="1" x14ac:dyDescent="0.2">
      <c r="A40" s="271" t="s">
        <v>208</v>
      </c>
      <c r="B40" s="270"/>
      <c r="C40" s="270"/>
      <c r="D40" s="270"/>
      <c r="E40" s="270"/>
      <c r="F40" s="270"/>
      <c r="G40" s="218"/>
      <c r="H40" s="218"/>
      <c r="I40" s="218"/>
      <c r="J40" s="218"/>
      <c r="K40" s="218"/>
    </row>
    <row r="41" spans="1:11" ht="12.75" hidden="1" x14ac:dyDescent="0.2">
      <c r="A41" s="271" t="s">
        <v>209</v>
      </c>
      <c r="B41" s="270"/>
      <c r="C41" s="270"/>
      <c r="D41" s="270"/>
      <c r="E41" s="270"/>
      <c r="F41" s="270"/>
      <c r="G41" s="218"/>
      <c r="H41" s="218"/>
      <c r="I41" s="218"/>
      <c r="J41" s="218"/>
      <c r="K41" s="218"/>
    </row>
    <row r="42" spans="1:11" ht="12.75" hidden="1" x14ac:dyDescent="0.2">
      <c r="A42" s="271" t="s">
        <v>210</v>
      </c>
      <c r="B42" s="270"/>
      <c r="C42" s="270"/>
      <c r="D42" s="270"/>
      <c r="E42" s="270"/>
      <c r="F42" s="270"/>
      <c r="G42" s="218"/>
      <c r="H42" s="218"/>
      <c r="I42" s="218"/>
      <c r="J42" s="218"/>
      <c r="K42" s="218"/>
    </row>
    <row r="43" spans="1:11" ht="12.75" hidden="1" x14ac:dyDescent="0.2">
      <c r="A43" s="271" t="s">
        <v>211</v>
      </c>
      <c r="B43" s="270"/>
      <c r="C43" s="270"/>
      <c r="D43" s="270"/>
      <c r="E43" s="270"/>
      <c r="F43" s="270"/>
      <c r="G43" s="218"/>
      <c r="H43" s="218"/>
      <c r="I43" s="218"/>
      <c r="J43" s="218"/>
      <c r="K43" s="218"/>
    </row>
    <row r="44" spans="1:11" ht="12.75" hidden="1" x14ac:dyDescent="0.2">
      <c r="A44" s="271" t="s">
        <v>212</v>
      </c>
      <c r="B44" s="270"/>
      <c r="C44" s="270"/>
      <c r="D44" s="270"/>
      <c r="E44" s="270"/>
      <c r="F44" s="270"/>
      <c r="G44" s="218"/>
      <c r="H44" s="218"/>
      <c r="I44" s="218"/>
      <c r="J44" s="218"/>
      <c r="K44" s="218"/>
    </row>
    <row r="45" spans="1:11" ht="12.75" hidden="1" x14ac:dyDescent="0.2">
      <c r="A45" s="272" t="s">
        <v>213</v>
      </c>
      <c r="B45" s="268"/>
      <c r="C45" s="268"/>
      <c r="D45" s="268"/>
      <c r="E45" s="268"/>
      <c r="F45" s="268"/>
      <c r="G45" s="218"/>
      <c r="H45" s="218"/>
      <c r="I45" s="218"/>
      <c r="J45" s="218"/>
      <c r="K45" s="218"/>
    </row>
    <row r="46" spans="1:11" ht="12.75" hidden="1" x14ac:dyDescent="0.2">
      <c r="A46" s="268" t="s">
        <v>214</v>
      </c>
      <c r="B46" s="268"/>
      <c r="C46" s="268"/>
      <c r="D46" s="268"/>
      <c r="E46" s="268"/>
      <c r="F46" s="268"/>
      <c r="G46" s="218"/>
      <c r="H46" s="218"/>
      <c r="I46" s="218"/>
      <c r="J46" s="218"/>
      <c r="K46" s="218"/>
    </row>
    <row r="47" spans="1:11" ht="12.75" hidden="1" x14ac:dyDescent="0.2">
      <c r="A47" s="273">
        <v>-20000</v>
      </c>
      <c r="B47" s="270"/>
      <c r="C47" s="270"/>
      <c r="D47" s="270"/>
      <c r="E47" s="270"/>
      <c r="F47" s="270"/>
      <c r="G47" s="218"/>
      <c r="H47" s="218"/>
      <c r="I47" s="218"/>
      <c r="J47" s="218"/>
      <c r="K47" s="218"/>
    </row>
    <row r="48" spans="1:11" ht="25.5" hidden="1" x14ac:dyDescent="0.2">
      <c r="A48" s="274" t="s">
        <v>215</v>
      </c>
      <c r="B48" s="268"/>
      <c r="C48" s="268"/>
      <c r="D48" s="268"/>
      <c r="E48" s="268"/>
      <c r="F48" s="268"/>
      <c r="G48" s="218"/>
      <c r="H48" s="218"/>
      <c r="I48" s="218"/>
      <c r="J48" s="218"/>
      <c r="K48" s="218"/>
    </row>
    <row r="49" spans="1:11" ht="25.5" hidden="1" x14ac:dyDescent="0.2">
      <c r="A49" s="274" t="s">
        <v>216</v>
      </c>
      <c r="B49" s="268"/>
      <c r="C49" s="268"/>
      <c r="D49" s="268"/>
      <c r="E49" s="268"/>
      <c r="F49" s="268"/>
      <c r="G49" s="218"/>
      <c r="H49" s="218"/>
      <c r="I49" s="218"/>
      <c r="J49" s="218"/>
      <c r="K49" s="218"/>
    </row>
    <row r="50" spans="1:11" ht="25.5" hidden="1" x14ac:dyDescent="0.2">
      <c r="A50" s="275" t="s">
        <v>217</v>
      </c>
      <c r="B50" s="270"/>
      <c r="C50" s="270"/>
      <c r="D50" s="270"/>
      <c r="E50" s="270"/>
      <c r="F50" s="270"/>
      <c r="G50" s="218"/>
      <c r="H50" s="218"/>
      <c r="I50" s="218"/>
      <c r="J50" s="218"/>
      <c r="K50" s="218"/>
    </row>
    <row r="51" spans="1:11" ht="25.5" hidden="1" x14ac:dyDescent="0.2">
      <c r="A51" s="275" t="s">
        <v>218</v>
      </c>
      <c r="B51" s="270"/>
      <c r="C51" s="270"/>
      <c r="D51" s="270"/>
      <c r="E51" s="270"/>
      <c r="F51" s="270"/>
      <c r="G51" s="218"/>
      <c r="H51" s="218"/>
      <c r="I51" s="218"/>
      <c r="J51" s="218"/>
      <c r="K51" s="218"/>
    </row>
    <row r="52" spans="1:11" ht="38.25" hidden="1" x14ac:dyDescent="0.2">
      <c r="A52" s="275" t="s">
        <v>219</v>
      </c>
      <c r="B52" s="276"/>
      <c r="C52" s="276"/>
      <c r="D52" s="277"/>
      <c r="E52" s="278"/>
      <c r="F52" s="278"/>
      <c r="G52" s="218"/>
      <c r="H52" s="218"/>
      <c r="I52" s="218"/>
      <c r="J52" s="218"/>
      <c r="K52" s="218"/>
    </row>
    <row r="53" spans="1:11" ht="12.75" hidden="1" x14ac:dyDescent="0.2">
      <c r="A53" s="279" t="s">
        <v>220</v>
      </c>
      <c r="B53" s="280"/>
      <c r="C53" s="280"/>
      <c r="D53" s="281"/>
      <c r="E53" s="282"/>
      <c r="F53" s="282" t="b">
        <v>1</v>
      </c>
      <c r="G53" s="218"/>
      <c r="H53" s="218"/>
      <c r="I53" s="218"/>
      <c r="J53" s="218"/>
      <c r="K53" s="218"/>
    </row>
    <row r="54" spans="1:11" ht="12.75" hidden="1" x14ac:dyDescent="0.2">
      <c r="A54" s="283" t="s">
        <v>221</v>
      </c>
      <c r="B54" s="279"/>
      <c r="C54" s="279"/>
      <c r="D54" s="279"/>
      <c r="E54" s="282"/>
      <c r="F54" s="282" t="b">
        <v>0</v>
      </c>
      <c r="G54" s="218"/>
      <c r="H54" s="218"/>
      <c r="I54" s="218"/>
      <c r="J54" s="218"/>
      <c r="K54" s="218"/>
    </row>
    <row r="55" spans="1:11" ht="12.75" hidden="1" x14ac:dyDescent="0.2">
      <c r="A55" s="284"/>
      <c r="B55" s="285">
        <f>COUNT([1]Travel!B12:B21)</f>
        <v>0</v>
      </c>
      <c r="C55" s="285"/>
      <c r="D55" s="285" t="e">
        <f>COUNTIF([1]Travel!D12:D21,"*")</f>
        <v>#VALUE!</v>
      </c>
      <c r="E55" s="286"/>
      <c r="F55" s="286" t="e">
        <f>MIN(B55,D55)=MAX(B55,D55)</f>
        <v>#VALUE!</v>
      </c>
      <c r="G55" s="218"/>
      <c r="H55" s="218"/>
      <c r="I55" s="218"/>
      <c r="J55" s="218"/>
      <c r="K55" s="218"/>
    </row>
    <row r="56" spans="1:11" ht="12.75" hidden="1" x14ac:dyDescent="0.2">
      <c r="A56" s="284" t="s">
        <v>222</v>
      </c>
      <c r="B56" s="285">
        <f>COUNT([1]Travel!B26:B35)</f>
        <v>0</v>
      </c>
      <c r="C56" s="285"/>
      <c r="D56" s="285" t="e">
        <f>COUNTIF([1]Travel!D26:D35,"*")</f>
        <v>#VALUE!</v>
      </c>
      <c r="E56" s="286"/>
      <c r="F56" s="286" t="e">
        <f>MIN(B56,D56)=MAX(B56,D56)</f>
        <v>#VALUE!</v>
      </c>
    </row>
    <row r="57" spans="1:11" ht="12.75" hidden="1" x14ac:dyDescent="0.2">
      <c r="A57" s="287"/>
      <c r="B57" s="285">
        <f>COUNT([1]Travel!B40:B49)</f>
        <v>0</v>
      </c>
      <c r="C57" s="285"/>
      <c r="D57" s="285" t="e">
        <f>COUNTIF([1]Travel!D40:D49,"*")</f>
        <v>#VALUE!</v>
      </c>
      <c r="E57" s="286"/>
      <c r="F57" s="286" t="e">
        <f>MIN(B57,D57)=MAX(B57,D57)</f>
        <v>#VALUE!</v>
      </c>
    </row>
    <row r="58" spans="1:11" ht="12.75" hidden="1" x14ac:dyDescent="0.2">
      <c r="A58" s="288" t="s">
        <v>223</v>
      </c>
      <c r="B58" s="289">
        <f>COUNT([1]Hospitality!B11:B24)</f>
        <v>0</v>
      </c>
      <c r="C58" s="289"/>
      <c r="D58" s="289" t="e">
        <f>COUNTIF([1]Hospitality!D11:D24,"*")</f>
        <v>#VALUE!</v>
      </c>
      <c r="E58" s="290"/>
      <c r="F58" s="290" t="e">
        <f>MIN(B58,D58)=MAX(B58,D58)</f>
        <v>#VALUE!</v>
      </c>
    </row>
    <row r="59" spans="1:11" ht="12.75" hidden="1" x14ac:dyDescent="0.2">
      <c r="A59" s="291" t="s">
        <v>224</v>
      </c>
      <c r="B59" s="286">
        <f>COUNT('[1]All other expenses'!B11:B24)</f>
        <v>0</v>
      </c>
      <c r="C59" s="286"/>
      <c r="D59" s="286" t="e">
        <f>COUNTIF('[1]All other expenses'!D11:D24,"*")</f>
        <v>#VALUE!</v>
      </c>
      <c r="E59" s="286"/>
      <c r="F59" s="286" t="e">
        <f>MIN(B59,D59)=MAX(B59,D59)</f>
        <v>#VALUE!</v>
      </c>
    </row>
    <row r="60" spans="1:11" ht="12.75" hidden="1" x14ac:dyDescent="0.2">
      <c r="A60" s="288" t="s">
        <v>225</v>
      </c>
      <c r="B60" s="289" t="e">
        <f>COUNTIF('[1]Gifts and benefits'!B11:B24,"*")</f>
        <v>#VALUE!</v>
      </c>
      <c r="C60" s="289" t="e">
        <f>COUNTIF('[1]Gifts and benefits'!C11:C24,"*")</f>
        <v>#VALUE!</v>
      </c>
      <c r="D60" s="289"/>
      <c r="E60" s="289">
        <f>COUNTA('[1]Gifts and benefits'!E11:E24)</f>
        <v>0</v>
      </c>
      <c r="F60" s="290" t="e">
        <f>MIN(B60,C60,E60)=MAX(B60,C60,E60)</f>
        <v>#VALUE!</v>
      </c>
    </row>
    <row r="61" spans="1:11" ht="12.75" x14ac:dyDescent="0.2"/>
  </sheetData>
  <sheetProtection formatCells="0" insertRows="0" deleteRows="0"/>
  <mergeCells count="9">
    <mergeCell ref="B7:F7"/>
    <mergeCell ref="B8:F8"/>
    <mergeCell ref="A9:F9"/>
    <mergeCell ref="A1:F1"/>
    <mergeCell ref="B2:F2"/>
    <mergeCell ref="B3:F3"/>
    <mergeCell ref="B4:F4"/>
    <mergeCell ref="B5:F5"/>
    <mergeCell ref="B6:F6"/>
  </mergeCells>
  <conditionalFormatting sqref="B7:F7">
    <cfRule type="cellIs" dxfId="1" priority="2" operator="equal">
      <formula>$A$36</formula>
    </cfRule>
  </conditionalFormatting>
  <conditionalFormatting sqref="B8:F8">
    <cfRule type="cellIs" dxfId="0" priority="1" operator="equal">
      <formula>$A$38</formula>
    </cfRule>
  </conditionalFormatting>
  <dataValidations count="6">
    <dataValidation allowBlank="1" showInputMessage="1" showErrorMessage="1" prompt="Totals should accurately sum the content of tables but this may be affected by input method - e.g. hidden or inappropriate data._x000a__x000a_Agencies must confirm the accuracy of their data and totals._x000a__x000a_This cell updates automatically as each worksheet is checked." sqref="B6:F6"/>
    <dataValidation allowBlank="1" showInputMessage="1" showErrorMessage="1" prompt="Headings on following tabs will pre populate with what you enter here_x000a__x000a_Update if a shorter or different period is covered" sqref="B4:F5"/>
    <dataValidation allowBlank="1" showInputMessage="1" showErrorMessage="1" prompt="Headings on following tabs will pre populate with what you enter here_x000a__x000a_Create a new workbook for a new Chief Executive" sqref="B3:F3"/>
    <dataValidation allowBlank="1" showInputMessage="1" showErrorMessage="1" prompt="Headings on following tabs will pre populate with what you enter here" sqref="B2:F2"/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8:F8"/>
    <dataValidation type="list" allowBlank="1" showInputMessage="1" showErrorMessage="1" error="Use the drop down list (at the right of the cell)" prompt="This disclosure must be approved by the Chief Executive - use the drop down list (at right of cell) to indicate whether this has been completed" sqref="B7:F7">
      <formula1>$A$36:$A$37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 alignWithMargins="0">
    <oddFooter>&amp;LCE Expense Disclosure Workbook 2018&amp;RWorksheet - Summary and sign-off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opLeftCell="A63" zoomScaleNormal="100" workbookViewId="0">
      <selection activeCell="C91" sqref="C91:C99"/>
    </sheetView>
  </sheetViews>
  <sheetFormatPr defaultColWidth="9.140625" defaultRowHeight="12.75" x14ac:dyDescent="0.2"/>
  <cols>
    <col min="1" max="1" width="27.5703125" style="6" customWidth="1"/>
    <col min="2" max="2" width="23.5703125" style="1" customWidth="1"/>
    <col min="3" max="3" width="57.85546875" style="1" bestFit="1" customWidth="1"/>
    <col min="4" max="4" width="46" style="1" customWidth="1"/>
    <col min="5" max="16384" width="9.140625" style="1"/>
  </cols>
  <sheetData>
    <row r="1" spans="1:4" ht="36" customHeight="1" x14ac:dyDescent="0.2">
      <c r="A1" s="175" t="s">
        <v>24</v>
      </c>
      <c r="B1" s="176"/>
      <c r="C1" s="176"/>
      <c r="D1" s="177"/>
    </row>
    <row r="2" spans="1:4" ht="36" customHeight="1" x14ac:dyDescent="0.2">
      <c r="A2" s="30" t="s">
        <v>8</v>
      </c>
      <c r="B2" s="181" t="s">
        <v>45</v>
      </c>
      <c r="C2" s="181"/>
      <c r="D2" s="181"/>
    </row>
    <row r="3" spans="1:4" ht="36" customHeight="1" x14ac:dyDescent="0.2">
      <c r="A3" s="30" t="s">
        <v>48</v>
      </c>
      <c r="B3" s="182" t="s">
        <v>47</v>
      </c>
      <c r="C3" s="182"/>
      <c r="D3" s="182"/>
    </row>
    <row r="4" spans="1:4" ht="36" customHeight="1" x14ac:dyDescent="0.2">
      <c r="A4" s="81" t="s">
        <v>3</v>
      </c>
      <c r="B4" s="183" t="s">
        <v>73</v>
      </c>
      <c r="C4" s="183"/>
      <c r="D4" s="183"/>
    </row>
    <row r="5" spans="1:4" s="3" customFormat="1" ht="36" customHeight="1" x14ac:dyDescent="0.2">
      <c r="A5" s="184" t="s">
        <v>10</v>
      </c>
      <c r="B5" s="185"/>
      <c r="C5" s="185"/>
      <c r="D5" s="186"/>
    </row>
    <row r="6" spans="1:4" s="3" customFormat="1" ht="19.5" customHeight="1" x14ac:dyDescent="0.2">
      <c r="A6" s="187" t="s">
        <v>39</v>
      </c>
      <c r="B6" s="188"/>
      <c r="C6" s="188"/>
      <c r="D6" s="189"/>
    </row>
    <row r="7" spans="1:4" s="4" customFormat="1" ht="36" customHeight="1" x14ac:dyDescent="0.2">
      <c r="A7" s="178" t="s">
        <v>69</v>
      </c>
      <c r="B7" s="179"/>
      <c r="C7" s="179"/>
      <c r="D7" s="180"/>
    </row>
    <row r="8" spans="1:4" s="3" customFormat="1" ht="25.5" customHeight="1" x14ac:dyDescent="0.2">
      <c r="A8" s="18" t="s">
        <v>26</v>
      </c>
      <c r="B8" s="2" t="s">
        <v>58</v>
      </c>
      <c r="C8" s="2" t="s">
        <v>59</v>
      </c>
      <c r="D8" s="9" t="s">
        <v>17</v>
      </c>
    </row>
    <row r="9" spans="1:4" s="94" customFormat="1" ht="12.75" hidden="1" customHeight="1" x14ac:dyDescent="0.2">
      <c r="A9" s="91"/>
      <c r="B9" s="100"/>
      <c r="C9" s="92"/>
      <c r="D9" s="93"/>
    </row>
    <row r="10" spans="1:4" s="94" customFormat="1" x14ac:dyDescent="0.2">
      <c r="A10" s="157"/>
      <c r="B10" s="158"/>
      <c r="C10" s="40"/>
      <c r="D10" s="159"/>
    </row>
    <row r="11" spans="1:4" s="94" customFormat="1" x14ac:dyDescent="0.2">
      <c r="A11" s="152">
        <v>43784</v>
      </c>
      <c r="B11" s="132">
        <f>65.91+12873.42+53.86</f>
        <v>12993.19</v>
      </c>
      <c r="C11" s="133" t="s">
        <v>140</v>
      </c>
      <c r="D11" s="134" t="s">
        <v>141</v>
      </c>
    </row>
    <row r="12" spans="1:4" s="94" customFormat="1" x14ac:dyDescent="0.2">
      <c r="A12" s="136"/>
      <c r="B12" s="137"/>
      <c r="C12" s="138"/>
      <c r="D12" s="139"/>
    </row>
    <row r="13" spans="1:4" s="94" customFormat="1" hidden="1" x14ac:dyDescent="0.2">
      <c r="A13" s="91"/>
      <c r="B13" s="92"/>
      <c r="C13" s="92"/>
      <c r="D13" s="93"/>
    </row>
    <row r="14" spans="1:4" ht="19.5" customHeight="1" x14ac:dyDescent="0.2">
      <c r="A14" s="42" t="s">
        <v>4</v>
      </c>
      <c r="B14" s="46">
        <f>SUM(B9:B13)</f>
        <v>12993.19</v>
      </c>
      <c r="C14" s="89"/>
      <c r="D14" s="90"/>
    </row>
    <row r="15" spans="1:4" ht="5.25" customHeight="1" x14ac:dyDescent="0.2">
      <c r="A15" s="25"/>
      <c r="B15" s="105"/>
      <c r="C15" s="105"/>
      <c r="D15" s="105"/>
    </row>
    <row r="16" spans="1:4" s="4" customFormat="1" ht="36" customHeight="1" x14ac:dyDescent="0.2">
      <c r="A16" s="171" t="s">
        <v>43</v>
      </c>
      <c r="B16" s="172"/>
      <c r="C16" s="172"/>
      <c r="D16" s="86"/>
    </row>
    <row r="17" spans="1:4" s="3" customFormat="1" ht="25.5" customHeight="1" x14ac:dyDescent="0.2">
      <c r="A17" s="18" t="s">
        <v>26</v>
      </c>
      <c r="B17" s="2" t="s">
        <v>57</v>
      </c>
      <c r="C17" s="2" t="s">
        <v>67</v>
      </c>
      <c r="D17" s="9" t="s">
        <v>16</v>
      </c>
    </row>
    <row r="18" spans="1:4" s="94" customFormat="1" ht="17.25" hidden="1" customHeight="1" x14ac:dyDescent="0.2">
      <c r="A18" s="91"/>
      <c r="B18" s="100"/>
      <c r="C18" s="92"/>
      <c r="D18" s="93"/>
    </row>
    <row r="19" spans="1:4" s="94" customFormat="1" x14ac:dyDescent="0.2">
      <c r="A19" s="157"/>
      <c r="B19" s="158"/>
      <c r="C19" s="161"/>
      <c r="D19" s="159"/>
    </row>
    <row r="20" spans="1:4" s="94" customFormat="1" x14ac:dyDescent="0.2">
      <c r="A20" s="131">
        <v>43695</v>
      </c>
      <c r="B20" s="132">
        <v>657.38</v>
      </c>
      <c r="C20" s="133" t="s">
        <v>142</v>
      </c>
      <c r="D20" s="134" t="s">
        <v>50</v>
      </c>
    </row>
    <row r="21" spans="1:4" s="94" customFormat="1" x14ac:dyDescent="0.2">
      <c r="A21" s="131">
        <v>43696</v>
      </c>
      <c r="B21" s="132">
        <v>20</v>
      </c>
      <c r="C21" s="133" t="s">
        <v>142</v>
      </c>
      <c r="D21" s="134" t="s">
        <v>49</v>
      </c>
    </row>
    <row r="22" spans="1:4" s="94" customFormat="1" x14ac:dyDescent="0.2">
      <c r="A22" s="131">
        <v>43696</v>
      </c>
      <c r="B22" s="132">
        <v>53.67</v>
      </c>
      <c r="C22" s="133" t="s">
        <v>142</v>
      </c>
      <c r="D22" s="134" t="s">
        <v>71</v>
      </c>
    </row>
    <row r="23" spans="1:4" s="94" customFormat="1" x14ac:dyDescent="0.2">
      <c r="A23" s="131">
        <v>43696</v>
      </c>
      <c r="B23" s="132">
        <v>4</v>
      </c>
      <c r="C23" s="133" t="s">
        <v>142</v>
      </c>
      <c r="D23" s="134" t="s">
        <v>49</v>
      </c>
    </row>
    <row r="24" spans="1:4" s="94" customFormat="1" x14ac:dyDescent="0.2">
      <c r="A24" s="131">
        <v>43696</v>
      </c>
      <c r="B24" s="132">
        <v>66.959999999999994</v>
      </c>
      <c r="C24" s="133" t="s">
        <v>256</v>
      </c>
      <c r="D24" s="134" t="s">
        <v>51</v>
      </c>
    </row>
    <row r="25" spans="1:4" s="94" customFormat="1" x14ac:dyDescent="0.2">
      <c r="A25" s="131">
        <v>43696</v>
      </c>
      <c r="B25" s="132">
        <v>58.25</v>
      </c>
      <c r="C25" s="133" t="s">
        <v>257</v>
      </c>
      <c r="D25" s="134" t="s">
        <v>51</v>
      </c>
    </row>
    <row r="26" spans="1:4" s="94" customFormat="1" x14ac:dyDescent="0.2">
      <c r="A26" s="131">
        <v>43700</v>
      </c>
      <c r="B26" s="132">
        <v>40.21</v>
      </c>
      <c r="C26" s="133" t="s">
        <v>143</v>
      </c>
      <c r="D26" s="134" t="s">
        <v>50</v>
      </c>
    </row>
    <row r="27" spans="1:4" s="94" customFormat="1" x14ac:dyDescent="0.2">
      <c r="A27" s="131">
        <v>43700</v>
      </c>
      <c r="B27" s="132">
        <v>20</v>
      </c>
      <c r="C27" s="133" t="s">
        <v>143</v>
      </c>
      <c r="D27" s="134" t="s">
        <v>49</v>
      </c>
    </row>
    <row r="28" spans="1:4" s="94" customFormat="1" x14ac:dyDescent="0.2">
      <c r="A28" s="131">
        <v>43700</v>
      </c>
      <c r="B28" s="132">
        <v>109.57</v>
      </c>
      <c r="C28" s="133" t="s">
        <v>143</v>
      </c>
      <c r="D28" s="134" t="s">
        <v>70</v>
      </c>
    </row>
    <row r="29" spans="1:4" s="94" customFormat="1" x14ac:dyDescent="0.2">
      <c r="A29" s="131">
        <v>43700</v>
      </c>
      <c r="B29" s="132">
        <v>4</v>
      </c>
      <c r="C29" s="133" t="s">
        <v>143</v>
      </c>
      <c r="D29" s="134" t="s">
        <v>49</v>
      </c>
    </row>
    <row r="30" spans="1:4" s="94" customFormat="1" x14ac:dyDescent="0.2">
      <c r="A30" s="131">
        <v>43700</v>
      </c>
      <c r="B30" s="132">
        <v>285.20999999999998</v>
      </c>
      <c r="C30" s="133" t="s">
        <v>143</v>
      </c>
      <c r="D30" s="134" t="s">
        <v>50</v>
      </c>
    </row>
    <row r="31" spans="1:4" s="94" customFormat="1" x14ac:dyDescent="0.2">
      <c r="A31" s="131">
        <v>43700</v>
      </c>
      <c r="B31" s="132">
        <v>10</v>
      </c>
      <c r="C31" s="133" t="s">
        <v>143</v>
      </c>
      <c r="D31" s="134" t="s">
        <v>49</v>
      </c>
    </row>
    <row r="32" spans="1:4" s="94" customFormat="1" x14ac:dyDescent="0.2">
      <c r="A32" s="131">
        <v>43700</v>
      </c>
      <c r="B32" s="132">
        <v>31.37</v>
      </c>
      <c r="C32" s="133" t="s">
        <v>256</v>
      </c>
      <c r="D32" s="134" t="s">
        <v>51</v>
      </c>
    </row>
    <row r="33" spans="1:4" s="94" customFormat="1" x14ac:dyDescent="0.2">
      <c r="A33" s="131">
        <v>43701</v>
      </c>
      <c r="B33" s="132">
        <v>30.42</v>
      </c>
      <c r="C33" s="133" t="s">
        <v>257</v>
      </c>
      <c r="D33" s="134" t="s">
        <v>51</v>
      </c>
    </row>
    <row r="34" spans="1:4" s="94" customFormat="1" x14ac:dyDescent="0.2">
      <c r="A34" s="131">
        <v>43714</v>
      </c>
      <c r="B34" s="132">
        <v>67.91</v>
      </c>
      <c r="C34" s="133" t="s">
        <v>256</v>
      </c>
      <c r="D34" s="134" t="s">
        <v>51</v>
      </c>
    </row>
    <row r="35" spans="1:4" s="94" customFormat="1" x14ac:dyDescent="0.2">
      <c r="A35" s="131">
        <v>43714</v>
      </c>
      <c r="B35" s="132">
        <v>411.5</v>
      </c>
      <c r="C35" s="133" t="s">
        <v>145</v>
      </c>
      <c r="D35" s="134" t="s">
        <v>50</v>
      </c>
    </row>
    <row r="36" spans="1:4" s="94" customFormat="1" x14ac:dyDescent="0.2">
      <c r="A36" s="131">
        <v>43714</v>
      </c>
      <c r="B36" s="132">
        <v>10</v>
      </c>
      <c r="C36" s="133" t="s">
        <v>145</v>
      </c>
      <c r="D36" s="134" t="s">
        <v>49</v>
      </c>
    </row>
    <row r="37" spans="1:4" s="94" customFormat="1" x14ac:dyDescent="0.2">
      <c r="A37" s="131">
        <v>43714</v>
      </c>
      <c r="B37" s="132">
        <v>147.61000000000001</v>
      </c>
      <c r="C37" s="133" t="s">
        <v>145</v>
      </c>
      <c r="D37" s="134" t="s">
        <v>71</v>
      </c>
    </row>
    <row r="38" spans="1:4" s="94" customFormat="1" x14ac:dyDescent="0.2">
      <c r="A38" s="131">
        <v>43714</v>
      </c>
      <c r="B38" s="132">
        <v>4</v>
      </c>
      <c r="C38" s="133" t="s">
        <v>145</v>
      </c>
      <c r="D38" s="134" t="s">
        <v>49</v>
      </c>
    </row>
    <row r="39" spans="1:4" s="94" customFormat="1" x14ac:dyDescent="0.2">
      <c r="A39" s="131">
        <v>43716</v>
      </c>
      <c r="B39" s="132">
        <v>58.83</v>
      </c>
      <c r="C39" s="133" t="s">
        <v>257</v>
      </c>
      <c r="D39" s="134" t="s">
        <v>51</v>
      </c>
    </row>
    <row r="40" spans="1:4" s="94" customFormat="1" x14ac:dyDescent="0.2">
      <c r="A40" s="131">
        <v>43721</v>
      </c>
      <c r="B40" s="132">
        <v>55.83</v>
      </c>
      <c r="C40" s="133" t="s">
        <v>146</v>
      </c>
      <c r="D40" s="134" t="s">
        <v>71</v>
      </c>
    </row>
    <row r="41" spans="1:4" s="94" customFormat="1" x14ac:dyDescent="0.2">
      <c r="A41" s="131">
        <v>43721</v>
      </c>
      <c r="B41" s="132">
        <v>4</v>
      </c>
      <c r="C41" s="133" t="s">
        <v>146</v>
      </c>
      <c r="D41" s="134" t="s">
        <v>49</v>
      </c>
    </row>
    <row r="42" spans="1:4" s="94" customFormat="1" x14ac:dyDescent="0.2">
      <c r="A42" s="131">
        <v>43721</v>
      </c>
      <c r="B42" s="132">
        <v>940.94</v>
      </c>
      <c r="C42" s="133" t="s">
        <v>146</v>
      </c>
      <c r="D42" s="134" t="s">
        <v>50</v>
      </c>
    </row>
    <row r="43" spans="1:4" s="94" customFormat="1" x14ac:dyDescent="0.2">
      <c r="A43" s="131">
        <v>43721</v>
      </c>
      <c r="B43" s="132">
        <v>25</v>
      </c>
      <c r="C43" s="133" t="s">
        <v>146</v>
      </c>
      <c r="D43" s="134" t="s">
        <v>49</v>
      </c>
    </row>
    <row r="44" spans="1:4" s="94" customFormat="1" x14ac:dyDescent="0.2">
      <c r="A44" s="131">
        <v>43721</v>
      </c>
      <c r="B44" s="132">
        <v>20</v>
      </c>
      <c r="C44" s="133" t="s">
        <v>146</v>
      </c>
      <c r="D44" s="134" t="s">
        <v>49</v>
      </c>
    </row>
    <row r="45" spans="1:4" s="94" customFormat="1" x14ac:dyDescent="0.2">
      <c r="A45" s="131">
        <v>43741</v>
      </c>
      <c r="B45" s="132">
        <v>321.95999999999998</v>
      </c>
      <c r="C45" s="133" t="s">
        <v>144</v>
      </c>
      <c r="D45" s="134" t="s">
        <v>50</v>
      </c>
    </row>
    <row r="46" spans="1:4" s="94" customFormat="1" x14ac:dyDescent="0.2">
      <c r="A46" s="131">
        <v>43742</v>
      </c>
      <c r="B46" s="132">
        <v>20</v>
      </c>
      <c r="C46" s="133" t="s">
        <v>144</v>
      </c>
      <c r="D46" s="134" t="s">
        <v>49</v>
      </c>
    </row>
    <row r="47" spans="1:4" s="94" customFormat="1" x14ac:dyDescent="0.2">
      <c r="A47" s="131">
        <v>43742</v>
      </c>
      <c r="B47" s="132">
        <v>14</v>
      </c>
      <c r="C47" s="133" t="s">
        <v>144</v>
      </c>
      <c r="D47" s="134" t="s">
        <v>49</v>
      </c>
    </row>
    <row r="48" spans="1:4" s="94" customFormat="1" x14ac:dyDescent="0.2">
      <c r="A48" s="131">
        <v>43742</v>
      </c>
      <c r="B48" s="132">
        <v>406.92</v>
      </c>
      <c r="C48" s="133" t="s">
        <v>144</v>
      </c>
      <c r="D48" s="134" t="s">
        <v>71</v>
      </c>
    </row>
    <row r="49" spans="1:4" s="94" customFormat="1" x14ac:dyDescent="0.2">
      <c r="A49" s="131">
        <v>43742</v>
      </c>
      <c r="B49" s="132">
        <v>4</v>
      </c>
      <c r="C49" s="133" t="s">
        <v>144</v>
      </c>
      <c r="D49" s="134" t="s">
        <v>49</v>
      </c>
    </row>
    <row r="50" spans="1:4" s="94" customFormat="1" x14ac:dyDescent="0.2">
      <c r="A50" s="131">
        <v>43742</v>
      </c>
      <c r="B50" s="132">
        <v>10</v>
      </c>
      <c r="C50" s="133" t="s">
        <v>144</v>
      </c>
      <c r="D50" s="134" t="s">
        <v>49</v>
      </c>
    </row>
    <row r="51" spans="1:4" s="94" customFormat="1" x14ac:dyDescent="0.2">
      <c r="A51" s="131">
        <v>43742</v>
      </c>
      <c r="B51" s="132">
        <v>4</v>
      </c>
      <c r="C51" s="133" t="s">
        <v>144</v>
      </c>
      <c r="D51" s="134" t="s">
        <v>49</v>
      </c>
    </row>
    <row r="52" spans="1:4" s="94" customFormat="1" x14ac:dyDescent="0.2">
      <c r="A52" s="131">
        <v>43743</v>
      </c>
      <c r="B52" s="132">
        <v>152.16999999999999</v>
      </c>
      <c r="C52" s="133" t="s">
        <v>144</v>
      </c>
      <c r="D52" s="134" t="s">
        <v>70</v>
      </c>
    </row>
    <row r="53" spans="1:4" s="94" customFormat="1" x14ac:dyDescent="0.2">
      <c r="A53" s="131">
        <v>43795</v>
      </c>
      <c r="B53" s="132">
        <v>66.86</v>
      </c>
      <c r="C53" s="133" t="s">
        <v>256</v>
      </c>
      <c r="D53" s="134" t="s">
        <v>51</v>
      </c>
    </row>
    <row r="54" spans="1:4" s="94" customFormat="1" x14ac:dyDescent="0.2">
      <c r="A54" s="131">
        <v>43799</v>
      </c>
      <c r="B54" s="132">
        <v>20</v>
      </c>
      <c r="C54" s="133" t="s">
        <v>147</v>
      </c>
      <c r="D54" s="134" t="s">
        <v>49</v>
      </c>
    </row>
    <row r="55" spans="1:4" s="94" customFormat="1" x14ac:dyDescent="0.2">
      <c r="A55" s="131">
        <v>43799</v>
      </c>
      <c r="B55" s="132">
        <v>20</v>
      </c>
      <c r="C55" s="133" t="s">
        <v>147</v>
      </c>
      <c r="D55" s="134" t="s">
        <v>49</v>
      </c>
    </row>
    <row r="56" spans="1:4" s="94" customFormat="1" x14ac:dyDescent="0.2">
      <c r="A56" s="131">
        <v>43799</v>
      </c>
      <c r="B56" s="132">
        <v>10</v>
      </c>
      <c r="C56" s="133" t="s">
        <v>147</v>
      </c>
      <c r="D56" s="134" t="s">
        <v>49</v>
      </c>
    </row>
    <row r="57" spans="1:4" s="94" customFormat="1" x14ac:dyDescent="0.2">
      <c r="A57" s="131">
        <v>43805</v>
      </c>
      <c r="B57" s="132">
        <v>37.31</v>
      </c>
      <c r="C57" s="133" t="s">
        <v>256</v>
      </c>
      <c r="D57" s="134" t="s">
        <v>51</v>
      </c>
    </row>
    <row r="58" spans="1:4" s="94" customFormat="1" x14ac:dyDescent="0.2">
      <c r="A58" s="131">
        <v>43805</v>
      </c>
      <c r="B58" s="132">
        <v>280</v>
      </c>
      <c r="C58" s="133" t="s">
        <v>148</v>
      </c>
      <c r="D58" s="134" t="s">
        <v>50</v>
      </c>
    </row>
    <row r="59" spans="1:4" s="94" customFormat="1" x14ac:dyDescent="0.2">
      <c r="A59" s="131">
        <v>43805</v>
      </c>
      <c r="B59" s="132">
        <v>25</v>
      </c>
      <c r="C59" s="133" t="s">
        <v>148</v>
      </c>
      <c r="D59" s="134" t="s">
        <v>49</v>
      </c>
    </row>
    <row r="60" spans="1:4" s="94" customFormat="1" x14ac:dyDescent="0.2">
      <c r="A60" s="131">
        <v>43805</v>
      </c>
      <c r="B60" s="132">
        <v>75</v>
      </c>
      <c r="C60" s="133" t="s">
        <v>148</v>
      </c>
      <c r="D60" s="134" t="s">
        <v>49</v>
      </c>
    </row>
    <row r="61" spans="1:4" s="94" customFormat="1" x14ac:dyDescent="0.2">
      <c r="A61" s="131">
        <v>43805</v>
      </c>
      <c r="B61" s="132">
        <v>20</v>
      </c>
      <c r="C61" s="133" t="s">
        <v>148</v>
      </c>
      <c r="D61" s="134" t="s">
        <v>49</v>
      </c>
    </row>
    <row r="62" spans="1:4" s="94" customFormat="1" x14ac:dyDescent="0.2">
      <c r="A62" s="131">
        <v>43851</v>
      </c>
      <c r="B62" s="132">
        <v>130.43</v>
      </c>
      <c r="C62" s="170" t="s">
        <v>162</v>
      </c>
      <c r="D62" s="134" t="s">
        <v>70</v>
      </c>
    </row>
    <row r="63" spans="1:4" s="94" customFormat="1" x14ac:dyDescent="0.2">
      <c r="A63" s="131">
        <v>43851</v>
      </c>
      <c r="B63" s="132">
        <v>4</v>
      </c>
      <c r="C63" s="170" t="s">
        <v>162</v>
      </c>
      <c r="D63" s="134" t="s">
        <v>49</v>
      </c>
    </row>
    <row r="64" spans="1:4" s="94" customFormat="1" x14ac:dyDescent="0.2">
      <c r="A64" s="131">
        <v>43851</v>
      </c>
      <c r="B64" s="132">
        <v>248.71</v>
      </c>
      <c r="C64" s="170" t="s">
        <v>162</v>
      </c>
      <c r="D64" s="134" t="s">
        <v>71</v>
      </c>
    </row>
    <row r="65" spans="1:4" s="94" customFormat="1" x14ac:dyDescent="0.2">
      <c r="A65" s="131">
        <v>43851</v>
      </c>
      <c r="B65" s="132">
        <v>4</v>
      </c>
      <c r="C65" s="170" t="s">
        <v>162</v>
      </c>
      <c r="D65" s="134" t="s">
        <v>49</v>
      </c>
    </row>
    <row r="66" spans="1:4" s="94" customFormat="1" x14ac:dyDescent="0.2">
      <c r="A66" s="131">
        <v>43851</v>
      </c>
      <c r="B66" s="132">
        <v>20</v>
      </c>
      <c r="C66" s="170" t="s">
        <v>162</v>
      </c>
      <c r="D66" s="134" t="s">
        <v>49</v>
      </c>
    </row>
    <row r="67" spans="1:4" s="94" customFormat="1" x14ac:dyDescent="0.2">
      <c r="A67" s="131">
        <v>43851</v>
      </c>
      <c r="B67" s="132">
        <v>25</v>
      </c>
      <c r="C67" s="170" t="s">
        <v>162</v>
      </c>
      <c r="D67" s="134" t="s">
        <v>49</v>
      </c>
    </row>
    <row r="68" spans="1:4" s="94" customFormat="1" x14ac:dyDescent="0.2">
      <c r="A68" s="131" t="s">
        <v>151</v>
      </c>
      <c r="B68" s="132">
        <v>43.48</v>
      </c>
      <c r="C68" s="133" t="s">
        <v>152</v>
      </c>
      <c r="D68" s="134" t="s">
        <v>78</v>
      </c>
    </row>
    <row r="69" spans="1:4" s="94" customFormat="1" x14ac:dyDescent="0.2">
      <c r="A69" s="131">
        <v>43865</v>
      </c>
      <c r="B69" s="132">
        <v>738.64</v>
      </c>
      <c r="C69" s="133" t="s">
        <v>163</v>
      </c>
      <c r="D69" s="134" t="s">
        <v>50</v>
      </c>
    </row>
    <row r="70" spans="1:4" s="94" customFormat="1" x14ac:dyDescent="0.2">
      <c r="A70" s="131">
        <v>43865</v>
      </c>
      <c r="B70" s="132">
        <v>160.97999999999999</v>
      </c>
      <c r="C70" s="133" t="s">
        <v>163</v>
      </c>
      <c r="D70" s="134" t="s">
        <v>50</v>
      </c>
    </row>
    <row r="71" spans="1:4" s="94" customFormat="1" x14ac:dyDescent="0.2">
      <c r="A71" s="131">
        <v>43865</v>
      </c>
      <c r="B71" s="132">
        <v>20</v>
      </c>
      <c r="C71" s="133" t="s">
        <v>163</v>
      </c>
      <c r="D71" s="134" t="s">
        <v>49</v>
      </c>
    </row>
    <row r="72" spans="1:4" s="94" customFormat="1" x14ac:dyDescent="0.2">
      <c r="A72" s="131">
        <v>43865</v>
      </c>
      <c r="B72" s="132">
        <v>20</v>
      </c>
      <c r="C72" s="133" t="s">
        <v>163</v>
      </c>
      <c r="D72" s="134" t="s">
        <v>49</v>
      </c>
    </row>
    <row r="73" spans="1:4" s="94" customFormat="1" x14ac:dyDescent="0.2">
      <c r="A73" s="131">
        <v>43865</v>
      </c>
      <c r="B73" s="132">
        <v>180.58</v>
      </c>
      <c r="C73" s="133" t="s">
        <v>163</v>
      </c>
      <c r="D73" s="134" t="s">
        <v>70</v>
      </c>
    </row>
    <row r="74" spans="1:4" s="94" customFormat="1" x14ac:dyDescent="0.2">
      <c r="A74" s="131">
        <v>43865</v>
      </c>
      <c r="B74" s="132">
        <v>4</v>
      </c>
      <c r="C74" s="133" t="s">
        <v>163</v>
      </c>
      <c r="D74" s="134" t="s">
        <v>49</v>
      </c>
    </row>
    <row r="75" spans="1:4" s="94" customFormat="1" x14ac:dyDescent="0.2">
      <c r="A75" s="131">
        <v>43865</v>
      </c>
      <c r="B75" s="132">
        <v>4</v>
      </c>
      <c r="C75" s="133" t="s">
        <v>163</v>
      </c>
      <c r="D75" s="134" t="s">
        <v>49</v>
      </c>
    </row>
    <row r="76" spans="1:4" s="94" customFormat="1" x14ac:dyDescent="0.2">
      <c r="A76" s="131">
        <v>43866</v>
      </c>
      <c r="B76" s="132">
        <v>156.52000000000001</v>
      </c>
      <c r="C76" s="133" t="s">
        <v>163</v>
      </c>
      <c r="D76" s="134" t="s">
        <v>70</v>
      </c>
    </row>
    <row r="77" spans="1:4" s="94" customFormat="1" x14ac:dyDescent="0.2">
      <c r="A77" s="131" t="s">
        <v>115</v>
      </c>
      <c r="B77" s="132">
        <v>11.3</v>
      </c>
      <c r="C77" s="133" t="s">
        <v>153</v>
      </c>
      <c r="D77" s="134" t="s">
        <v>78</v>
      </c>
    </row>
    <row r="78" spans="1:4" s="94" customFormat="1" x14ac:dyDescent="0.2">
      <c r="A78" s="131" t="s">
        <v>115</v>
      </c>
      <c r="B78" s="132">
        <v>12.96</v>
      </c>
      <c r="C78" s="133" t="s">
        <v>153</v>
      </c>
      <c r="D78" s="134" t="s">
        <v>78</v>
      </c>
    </row>
    <row r="79" spans="1:4" s="94" customFormat="1" x14ac:dyDescent="0.2">
      <c r="A79" s="131">
        <v>43962</v>
      </c>
      <c r="B79" s="132">
        <v>14</v>
      </c>
      <c r="C79" s="133" t="s">
        <v>149</v>
      </c>
      <c r="D79" s="134" t="s">
        <v>124</v>
      </c>
    </row>
    <row r="80" spans="1:4" s="94" customFormat="1" x14ac:dyDescent="0.2">
      <c r="A80" s="131">
        <v>43962</v>
      </c>
      <c r="B80" s="132">
        <v>20</v>
      </c>
      <c r="C80" s="133" t="s">
        <v>150</v>
      </c>
      <c r="D80" s="134" t="s">
        <v>124</v>
      </c>
    </row>
    <row r="81" spans="1:4" s="94" customFormat="1" x14ac:dyDescent="0.2">
      <c r="A81" s="131">
        <v>43962</v>
      </c>
      <c r="B81" s="132">
        <v>20</v>
      </c>
      <c r="C81" s="133" t="s">
        <v>150</v>
      </c>
      <c r="D81" s="134" t="s">
        <v>124</v>
      </c>
    </row>
    <row r="82" spans="1:4" s="94" customFormat="1" x14ac:dyDescent="0.2">
      <c r="A82" s="131">
        <v>43962</v>
      </c>
      <c r="B82" s="132">
        <v>10</v>
      </c>
      <c r="C82" s="133" t="s">
        <v>150</v>
      </c>
      <c r="D82" s="134" t="s">
        <v>124</v>
      </c>
    </row>
    <row r="83" spans="1:4" s="94" customFormat="1" x14ac:dyDescent="0.2">
      <c r="A83" s="153"/>
      <c r="B83" s="154"/>
      <c r="C83" s="155"/>
      <c r="D83" s="156"/>
    </row>
    <row r="84" spans="1:4" s="94" customFormat="1" hidden="1" x14ac:dyDescent="0.2">
      <c r="A84" s="91"/>
      <c r="B84" s="92"/>
      <c r="C84" s="92"/>
      <c r="D84" s="93"/>
    </row>
    <row r="85" spans="1:4" ht="19.5" customHeight="1" x14ac:dyDescent="0.2">
      <c r="A85" s="42" t="s">
        <v>4</v>
      </c>
      <c r="B85" s="46">
        <f>SUM(B18:B84)</f>
        <v>6472.4800000000005</v>
      </c>
      <c r="C85" s="89"/>
      <c r="D85" s="90"/>
    </row>
    <row r="86" spans="1:4" ht="5.25" customHeight="1" x14ac:dyDescent="0.2">
      <c r="A86" s="25"/>
      <c r="B86" s="105"/>
      <c r="C86" s="105"/>
      <c r="D86" s="105"/>
    </row>
    <row r="87" spans="1:4" ht="36" customHeight="1" x14ac:dyDescent="0.2">
      <c r="A87" s="173" t="s">
        <v>15</v>
      </c>
      <c r="B87" s="174"/>
      <c r="C87" s="174"/>
      <c r="D87" s="87"/>
    </row>
    <row r="88" spans="1:4" ht="25.5" customHeight="1" x14ac:dyDescent="0.2">
      <c r="A88" s="18" t="s">
        <v>0</v>
      </c>
      <c r="B88" s="2" t="s">
        <v>57</v>
      </c>
      <c r="C88" s="2" t="s">
        <v>68</v>
      </c>
      <c r="D88" s="9" t="s">
        <v>11</v>
      </c>
    </row>
    <row r="89" spans="1:4" s="94" customFormat="1" ht="15.75" hidden="1" customHeight="1" x14ac:dyDescent="0.2">
      <c r="A89" s="91"/>
      <c r="B89" s="100"/>
      <c r="C89" s="92"/>
      <c r="D89" s="93"/>
    </row>
    <row r="90" spans="1:4" s="94" customFormat="1" x14ac:dyDescent="0.2">
      <c r="A90" s="160"/>
      <c r="B90" s="158"/>
      <c r="C90" s="161"/>
      <c r="D90" s="159"/>
    </row>
    <row r="91" spans="1:4" s="94" customFormat="1" x14ac:dyDescent="0.2">
      <c r="A91" s="131">
        <v>43683</v>
      </c>
      <c r="B91" s="132">
        <v>8.32</v>
      </c>
      <c r="C91" s="133" t="s">
        <v>258</v>
      </c>
      <c r="D91" s="134" t="s">
        <v>51</v>
      </c>
    </row>
    <row r="92" spans="1:4" s="94" customFormat="1" x14ac:dyDescent="0.2">
      <c r="A92" s="131">
        <v>43808</v>
      </c>
      <c r="B92" s="132">
        <v>10.039999999999999</v>
      </c>
      <c r="C92" s="133" t="s">
        <v>258</v>
      </c>
      <c r="D92" s="134" t="s">
        <v>51</v>
      </c>
    </row>
    <row r="93" spans="1:4" s="94" customFormat="1" x14ac:dyDescent="0.2">
      <c r="A93" s="131">
        <v>43808</v>
      </c>
      <c r="B93" s="132">
        <v>9.3699999999999992</v>
      </c>
      <c r="C93" s="133" t="s">
        <v>259</v>
      </c>
      <c r="D93" s="134" t="s">
        <v>51</v>
      </c>
    </row>
    <row r="94" spans="1:4" s="94" customFormat="1" x14ac:dyDescent="0.2">
      <c r="A94" s="131">
        <v>43809</v>
      </c>
      <c r="B94" s="132">
        <v>36.64</v>
      </c>
      <c r="C94" s="133" t="s">
        <v>260</v>
      </c>
      <c r="D94" s="134" t="s">
        <v>51</v>
      </c>
    </row>
    <row r="95" spans="1:4" s="94" customFormat="1" x14ac:dyDescent="0.2">
      <c r="A95" s="131">
        <v>43809</v>
      </c>
      <c r="B95" s="132">
        <v>13.39</v>
      </c>
      <c r="C95" s="133" t="s">
        <v>261</v>
      </c>
      <c r="D95" s="134" t="s">
        <v>51</v>
      </c>
    </row>
    <row r="96" spans="1:4" s="94" customFormat="1" x14ac:dyDescent="0.2">
      <c r="A96" s="131">
        <v>43812</v>
      </c>
      <c r="B96" s="132">
        <v>37.21</v>
      </c>
      <c r="C96" s="133" t="s">
        <v>256</v>
      </c>
      <c r="D96" s="134" t="s">
        <v>51</v>
      </c>
    </row>
    <row r="97" spans="1:11" s="94" customFormat="1" x14ac:dyDescent="0.2">
      <c r="A97" s="131">
        <v>43815</v>
      </c>
      <c r="B97" s="132">
        <v>12.05</v>
      </c>
      <c r="C97" s="133" t="s">
        <v>260</v>
      </c>
      <c r="D97" s="134" t="s">
        <v>51</v>
      </c>
    </row>
    <row r="98" spans="1:11" s="94" customFormat="1" x14ac:dyDescent="0.2">
      <c r="A98" s="131">
        <v>43853</v>
      </c>
      <c r="B98" s="132">
        <v>17.309999999999999</v>
      </c>
      <c r="C98" s="133" t="s">
        <v>258</v>
      </c>
      <c r="D98" s="134" t="s">
        <v>51</v>
      </c>
    </row>
    <row r="99" spans="1:11" s="94" customFormat="1" x14ac:dyDescent="0.2">
      <c r="A99" s="131">
        <v>43875</v>
      </c>
      <c r="B99" s="132">
        <v>34.43</v>
      </c>
      <c r="C99" s="133" t="s">
        <v>260</v>
      </c>
      <c r="D99" s="134" t="s">
        <v>51</v>
      </c>
    </row>
    <row r="100" spans="1:11" s="94" customFormat="1" x14ac:dyDescent="0.2">
      <c r="A100" s="162"/>
      <c r="B100" s="163"/>
      <c r="C100" s="164"/>
      <c r="D100" s="165"/>
    </row>
    <row r="101" spans="1:11" s="94" customFormat="1" ht="12.75" customHeight="1" x14ac:dyDescent="0.2">
      <c r="A101" s="166"/>
      <c r="B101" s="167"/>
      <c r="C101" s="167"/>
      <c r="D101" s="168"/>
      <c r="F101" s="95"/>
      <c r="G101" s="95"/>
      <c r="H101" s="95"/>
      <c r="I101" s="95"/>
      <c r="J101" s="95"/>
      <c r="K101" s="95"/>
    </row>
    <row r="102" spans="1:11" s="94" customFormat="1" ht="12.75" hidden="1" customHeight="1" x14ac:dyDescent="0.2">
      <c r="A102" s="91"/>
      <c r="B102" s="92"/>
      <c r="C102" s="92"/>
      <c r="D102" s="93"/>
    </row>
    <row r="103" spans="1:11" ht="19.5" customHeight="1" x14ac:dyDescent="0.2">
      <c r="A103" s="42" t="s">
        <v>4</v>
      </c>
      <c r="B103" s="46">
        <f>SUM(B89:B102)</f>
        <v>178.76</v>
      </c>
      <c r="C103" s="89"/>
      <c r="D103" s="90"/>
    </row>
    <row r="104" spans="1:11" ht="5.25" customHeight="1" x14ac:dyDescent="0.2">
      <c r="A104" s="25"/>
      <c r="B104" s="105"/>
      <c r="C104" s="105"/>
      <c r="D104" s="105"/>
    </row>
    <row r="105" spans="1:11" s="7" customFormat="1" ht="34.5" customHeight="1" x14ac:dyDescent="0.2">
      <c r="A105" s="27" t="s">
        <v>7</v>
      </c>
      <c r="B105" s="47">
        <f>B14+B85+B103</f>
        <v>19644.43</v>
      </c>
      <c r="C105" s="8"/>
      <c r="D105" s="88"/>
    </row>
    <row r="106" spans="1:11" s="105" customFormat="1" x14ac:dyDescent="0.2">
      <c r="B106" s="39"/>
      <c r="C106" s="40"/>
      <c r="D106" s="40"/>
    </row>
    <row r="107" spans="1:11" x14ac:dyDescent="0.2">
      <c r="A107" s="25"/>
      <c r="B107" s="105"/>
      <c r="C107" s="105"/>
      <c r="D107" s="105"/>
    </row>
    <row r="108" spans="1:11" x14ac:dyDescent="0.2">
      <c r="A108" s="25"/>
      <c r="B108" s="105"/>
      <c r="C108" s="105"/>
      <c r="D108" s="105"/>
    </row>
    <row r="109" spans="1:11" x14ac:dyDescent="0.2">
      <c r="A109" s="25"/>
      <c r="B109" s="105"/>
      <c r="C109" s="105"/>
      <c r="D109" s="105"/>
    </row>
    <row r="110" spans="1:11" x14ac:dyDescent="0.2">
      <c r="A110" s="25"/>
      <c r="B110" s="105"/>
      <c r="C110" s="105"/>
      <c r="D110" s="105"/>
    </row>
    <row r="111" spans="1:11" x14ac:dyDescent="0.2">
      <c r="A111" s="25"/>
      <c r="B111" s="105"/>
      <c r="C111" s="105"/>
      <c r="D111" s="105"/>
    </row>
    <row r="112" spans="1:11" x14ac:dyDescent="0.2">
      <c r="A112" s="25"/>
      <c r="B112" s="105"/>
      <c r="C112" s="105"/>
      <c r="D112" s="105"/>
    </row>
    <row r="113" spans="1:4" x14ac:dyDescent="0.2">
      <c r="A113" s="25"/>
      <c r="B113" s="105"/>
      <c r="C113" s="105"/>
      <c r="D113" s="105"/>
    </row>
    <row r="114" spans="1:4" x14ac:dyDescent="0.2">
      <c r="A114" s="25"/>
      <c r="B114" s="105"/>
      <c r="C114" s="105"/>
      <c r="D114" s="105"/>
    </row>
    <row r="115" spans="1:4" x14ac:dyDescent="0.2">
      <c r="A115" s="25"/>
      <c r="B115" s="105"/>
      <c r="C115" s="105"/>
      <c r="D115" s="105"/>
    </row>
    <row r="116" spans="1:4" x14ac:dyDescent="0.2">
      <c r="A116" s="25"/>
      <c r="B116" s="105"/>
      <c r="C116" s="105"/>
      <c r="D116" s="105"/>
    </row>
    <row r="117" spans="1:4" x14ac:dyDescent="0.2">
      <c r="A117" s="25"/>
      <c r="B117" s="105"/>
      <c r="C117" s="105"/>
      <c r="D117" s="105"/>
    </row>
  </sheetData>
  <sheetProtection formatCells="0" formatColumns="0" formatRows="0" insertColumns="0" insertRows="0"/>
  <sortState ref="A20:D98">
    <sortCondition ref="A20:A98"/>
  </sortState>
  <mergeCells count="9">
    <mergeCell ref="A6:D6"/>
    <mergeCell ref="A7:D7"/>
    <mergeCell ref="A16:C16"/>
    <mergeCell ref="A87:C87"/>
    <mergeCell ref="A1:D1"/>
    <mergeCell ref="B2:D2"/>
    <mergeCell ref="B3:D3"/>
    <mergeCell ref="B4:D4"/>
    <mergeCell ref="A5:D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workbookViewId="0">
      <selection activeCell="C23" sqref="C23"/>
    </sheetView>
  </sheetViews>
  <sheetFormatPr defaultColWidth="9.140625" defaultRowHeight="12.75" x14ac:dyDescent="0.2"/>
  <cols>
    <col min="1" max="1" width="27.5703125" style="104" customWidth="1"/>
    <col min="2" max="2" width="23.5703125" style="104" customWidth="1"/>
    <col min="3" max="3" width="86" style="104" bestFit="1" customWidth="1"/>
    <col min="4" max="6" width="27.5703125" style="104" customWidth="1"/>
    <col min="7" max="16384" width="9.140625" style="15"/>
  </cols>
  <sheetData>
    <row r="1" spans="1:7" ht="36" customHeight="1" x14ac:dyDescent="0.2">
      <c r="A1" s="192" t="s">
        <v>24</v>
      </c>
      <c r="B1" s="192"/>
      <c r="C1" s="192"/>
      <c r="D1" s="192"/>
      <c r="E1" s="192"/>
      <c r="F1" s="192"/>
    </row>
    <row r="2" spans="1:7" ht="36" customHeight="1" x14ac:dyDescent="0.2">
      <c r="A2" s="30" t="s">
        <v>8</v>
      </c>
      <c r="B2" s="196" t="str">
        <f>'CE GM Travel'!B2</f>
        <v>Museum of NZ Te Papa Tongarewa</v>
      </c>
      <c r="C2" s="196"/>
      <c r="D2" s="196"/>
      <c r="E2" s="196"/>
      <c r="F2" s="196"/>
      <c r="G2" s="31"/>
    </row>
    <row r="3" spans="1:7" ht="36" customHeight="1" x14ac:dyDescent="0.2">
      <c r="A3" s="30" t="s">
        <v>48</v>
      </c>
      <c r="B3" s="197" t="s">
        <v>47</v>
      </c>
      <c r="C3" s="197"/>
      <c r="D3" s="197"/>
      <c r="E3" s="197"/>
      <c r="F3" s="197"/>
      <c r="G3" s="32"/>
    </row>
    <row r="4" spans="1:7" ht="36" customHeight="1" x14ac:dyDescent="0.2">
      <c r="A4" s="30" t="s">
        <v>3</v>
      </c>
      <c r="B4" s="197" t="str">
        <f>'Kaihautu Travel'!B4:D4</f>
        <v>1 July 2019 to 30 June 2020</v>
      </c>
      <c r="C4" s="197"/>
      <c r="D4" s="197"/>
      <c r="E4" s="197"/>
      <c r="F4" s="197"/>
      <c r="G4" s="32"/>
    </row>
    <row r="5" spans="1:7" s="13" customFormat="1" ht="36" customHeight="1" x14ac:dyDescent="0.25">
      <c r="A5" s="198" t="s">
        <v>34</v>
      </c>
      <c r="B5" s="199"/>
      <c r="C5" s="200"/>
      <c r="D5" s="200"/>
      <c r="E5" s="200"/>
      <c r="F5" s="201"/>
    </row>
    <row r="6" spans="1:7" s="13" customFormat="1" ht="19.5" customHeight="1" x14ac:dyDescent="0.25">
      <c r="A6" s="193" t="s">
        <v>41</v>
      </c>
      <c r="B6" s="194"/>
      <c r="C6" s="194"/>
      <c r="D6" s="194"/>
      <c r="E6" s="194"/>
      <c r="F6" s="195"/>
    </row>
    <row r="7" spans="1:7" s="3" customFormat="1" ht="36" customHeight="1" x14ac:dyDescent="0.25">
      <c r="A7" s="190" t="s">
        <v>21</v>
      </c>
      <c r="B7" s="191"/>
      <c r="C7" s="82"/>
      <c r="D7" s="82"/>
      <c r="E7" s="82"/>
      <c r="F7" s="83"/>
    </row>
    <row r="8" spans="1:7" ht="25.5" x14ac:dyDescent="0.2">
      <c r="A8" s="18" t="s">
        <v>0</v>
      </c>
      <c r="B8" s="26" t="s">
        <v>57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s="85" customFormat="1" ht="16.5" hidden="1" customHeight="1" x14ac:dyDescent="0.2">
      <c r="A9" s="97"/>
      <c r="B9" s="101"/>
      <c r="C9" s="98"/>
      <c r="D9" s="98"/>
      <c r="E9" s="98"/>
      <c r="F9" s="99"/>
    </row>
    <row r="10" spans="1:7" s="85" customFormat="1" x14ac:dyDescent="0.2">
      <c r="A10" s="122"/>
      <c r="B10" s="120"/>
      <c r="C10" s="1"/>
      <c r="D10" s="98"/>
      <c r="E10" s="98"/>
      <c r="F10" s="99"/>
    </row>
    <row r="11" spans="1:7" s="85" customFormat="1" x14ac:dyDescent="0.2">
      <c r="A11" s="126">
        <v>43647</v>
      </c>
      <c r="B11" s="120">
        <v>39.130000000000003</v>
      </c>
      <c r="C11" t="s">
        <v>154</v>
      </c>
      <c r="D11" s="113" t="s">
        <v>52</v>
      </c>
      <c r="E11" s="98" t="s">
        <v>53</v>
      </c>
      <c r="F11" s="99" t="s">
        <v>54</v>
      </c>
    </row>
    <row r="12" spans="1:7" s="85" customFormat="1" x14ac:dyDescent="0.2">
      <c r="A12" s="126">
        <v>43654</v>
      </c>
      <c r="B12" s="120">
        <v>6.2608695652173916</v>
      </c>
      <c r="C12" t="s">
        <v>155</v>
      </c>
      <c r="D12" s="113" t="s">
        <v>52</v>
      </c>
      <c r="E12" s="98" t="s">
        <v>53</v>
      </c>
      <c r="F12" s="99" t="s">
        <v>54</v>
      </c>
    </row>
    <row r="13" spans="1:7" s="85" customFormat="1" x14ac:dyDescent="0.2">
      <c r="A13" s="126">
        <v>43668</v>
      </c>
      <c r="B13" s="120">
        <v>4.5652173913043477</v>
      </c>
      <c r="C13" t="s">
        <v>156</v>
      </c>
      <c r="D13" s="113" t="s">
        <v>52</v>
      </c>
      <c r="E13" s="98" t="s">
        <v>53</v>
      </c>
      <c r="F13" s="99" t="s">
        <v>54</v>
      </c>
    </row>
    <row r="14" spans="1:7" s="85" customFormat="1" x14ac:dyDescent="0.2">
      <c r="A14" s="126">
        <v>43749</v>
      </c>
      <c r="B14" s="120">
        <v>18.7</v>
      </c>
      <c r="C14" t="s">
        <v>145</v>
      </c>
      <c r="D14" s="113" t="s">
        <v>52</v>
      </c>
      <c r="E14" s="98" t="s">
        <v>53</v>
      </c>
      <c r="F14" s="99" t="s">
        <v>54</v>
      </c>
    </row>
    <row r="15" spans="1:7" s="85" customFormat="1" x14ac:dyDescent="0.2">
      <c r="A15" s="126">
        <v>43901</v>
      </c>
      <c r="B15" s="120">
        <v>13.44</v>
      </c>
      <c r="C15" t="s">
        <v>158</v>
      </c>
      <c r="D15" s="113" t="s">
        <v>52</v>
      </c>
      <c r="E15" s="98" t="s">
        <v>53</v>
      </c>
      <c r="F15" s="99" t="s">
        <v>54</v>
      </c>
    </row>
    <row r="16" spans="1:7" s="85" customFormat="1" x14ac:dyDescent="0.2">
      <c r="A16" s="126">
        <v>44142</v>
      </c>
      <c r="B16" s="120">
        <v>24.339130434782604</v>
      </c>
      <c r="C16" t="s">
        <v>157</v>
      </c>
      <c r="D16" s="113" t="s">
        <v>52</v>
      </c>
      <c r="E16" s="98" t="s">
        <v>53</v>
      </c>
      <c r="F16" s="99" t="s">
        <v>54</v>
      </c>
    </row>
    <row r="17" spans="1:6" s="85" customFormat="1" x14ac:dyDescent="0.2">
      <c r="A17" s="123"/>
      <c r="B17" s="111"/>
      <c r="C17" s="121"/>
      <c r="D17" s="113"/>
      <c r="E17" s="98"/>
      <c r="F17" s="99"/>
    </row>
    <row r="18" spans="1:6" s="85" customFormat="1" hidden="1" x14ac:dyDescent="0.2">
      <c r="A18" s="64"/>
      <c r="B18" s="65"/>
      <c r="C18" s="65"/>
      <c r="D18" s="65"/>
      <c r="E18" s="65"/>
      <c r="F18" s="66"/>
    </row>
    <row r="19" spans="1:6" ht="27.75" customHeight="1" x14ac:dyDescent="0.2">
      <c r="A19" s="44" t="s">
        <v>22</v>
      </c>
      <c r="B19" s="48">
        <f>SUM(B9:B18)</f>
        <v>106.43521739130435</v>
      </c>
      <c r="C19" s="19"/>
      <c r="D19" s="20"/>
      <c r="E19" s="20"/>
      <c r="F19" s="21"/>
    </row>
    <row r="20" spans="1:6" x14ac:dyDescent="0.2">
      <c r="A20" s="51"/>
      <c r="B20" s="57"/>
      <c r="C20" s="57"/>
      <c r="D20" s="57"/>
      <c r="E20" s="57"/>
      <c r="F20" s="58"/>
    </row>
  </sheetData>
  <sheetProtection formatCells="0" formatColumns="0" formatRows="0" insertColumns="0" insertRows="0"/>
  <sortState ref="A11:C16">
    <sortCondition ref="A11:A16"/>
  </sortState>
  <mergeCells count="7">
    <mergeCell ref="A7:B7"/>
    <mergeCell ref="A1:F1"/>
    <mergeCell ref="B2:F2"/>
    <mergeCell ref="B3:F3"/>
    <mergeCell ref="B4:F4"/>
    <mergeCell ref="A5:F5"/>
    <mergeCell ref="A6:F6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workbookViewId="0">
      <selection activeCell="A5" sqref="A5:E5"/>
    </sheetView>
  </sheetViews>
  <sheetFormatPr defaultColWidth="9.140625" defaultRowHeight="12.75" x14ac:dyDescent="0.2"/>
  <cols>
    <col min="1" max="5" width="27.5703125" style="29" customWidth="1"/>
    <col min="6" max="16384" width="9.140625" style="24"/>
  </cols>
  <sheetData>
    <row r="1" spans="1:7" ht="36" customHeight="1" x14ac:dyDescent="0.2">
      <c r="A1" s="192" t="s">
        <v>24</v>
      </c>
      <c r="B1" s="192"/>
      <c r="C1" s="192"/>
      <c r="D1" s="192"/>
      <c r="E1" s="192"/>
      <c r="F1" s="49"/>
    </row>
    <row r="2" spans="1:7" ht="36" customHeight="1" x14ac:dyDescent="0.2">
      <c r="A2" s="30" t="s">
        <v>8</v>
      </c>
      <c r="B2" s="196" t="str">
        <f>'CE GM Travel'!B2</f>
        <v>Museum of NZ Te Papa Tongarewa</v>
      </c>
      <c r="C2" s="196"/>
      <c r="D2" s="196"/>
      <c r="E2" s="196"/>
      <c r="F2" s="31"/>
      <c r="G2" s="31"/>
    </row>
    <row r="3" spans="1:7" ht="36" customHeight="1" x14ac:dyDescent="0.2">
      <c r="A3" s="30" t="s">
        <v>48</v>
      </c>
      <c r="B3" s="197" t="s">
        <v>47</v>
      </c>
      <c r="C3" s="197"/>
      <c r="D3" s="197"/>
      <c r="E3" s="197"/>
      <c r="F3" s="32"/>
      <c r="G3" s="32"/>
    </row>
    <row r="4" spans="1:7" ht="36" customHeight="1" x14ac:dyDescent="0.2">
      <c r="A4" s="30" t="s">
        <v>3</v>
      </c>
      <c r="B4" s="197" t="str">
        <f>'Kaihautu Travel'!B4:D4</f>
        <v>1 July 2019 to 30 June 2020</v>
      </c>
      <c r="C4" s="197"/>
      <c r="D4" s="197"/>
      <c r="E4" s="197"/>
      <c r="F4" s="32"/>
      <c r="G4" s="32"/>
    </row>
    <row r="5" spans="1:7" ht="36" customHeight="1" x14ac:dyDescent="0.2">
      <c r="A5" s="204" t="s">
        <v>63</v>
      </c>
      <c r="B5" s="205"/>
      <c r="C5" s="205"/>
      <c r="D5" s="205"/>
      <c r="E5" s="206"/>
    </row>
    <row r="6" spans="1:7" ht="20.100000000000001" customHeight="1" x14ac:dyDescent="0.2">
      <c r="A6" s="202" t="s">
        <v>38</v>
      </c>
      <c r="B6" s="202"/>
      <c r="C6" s="202"/>
      <c r="D6" s="202"/>
      <c r="E6" s="203"/>
      <c r="F6" s="33"/>
      <c r="G6" s="33"/>
    </row>
    <row r="7" spans="1:7" ht="36" customHeight="1" x14ac:dyDescent="0.25">
      <c r="A7" s="22" t="s">
        <v>19</v>
      </c>
      <c r="B7" s="5"/>
      <c r="C7" s="5"/>
      <c r="D7" s="5"/>
      <c r="E7" s="17"/>
    </row>
    <row r="8" spans="1:7" ht="25.5" x14ac:dyDescent="0.2">
      <c r="A8" s="18" t="s">
        <v>0</v>
      </c>
      <c r="B8" s="2" t="s">
        <v>64</v>
      </c>
      <c r="C8" s="2" t="s">
        <v>30</v>
      </c>
      <c r="D8" s="2" t="s">
        <v>62</v>
      </c>
      <c r="E8" s="9" t="s">
        <v>42</v>
      </c>
    </row>
    <row r="9" spans="1:7" s="85" customFormat="1" ht="15.75" hidden="1" customHeight="1" x14ac:dyDescent="0.2">
      <c r="A9" s="97"/>
      <c r="B9" s="98"/>
      <c r="C9" s="98"/>
      <c r="D9" s="103"/>
      <c r="E9" s="99"/>
    </row>
    <row r="10" spans="1:7" s="70" customFormat="1" x14ac:dyDescent="0.2">
      <c r="A10" s="64"/>
      <c r="B10" s="65"/>
      <c r="C10" s="65"/>
      <c r="D10" s="102"/>
      <c r="E10" s="66"/>
    </row>
    <row r="11" spans="1:7" s="70" customFormat="1" x14ac:dyDescent="0.2">
      <c r="A11" s="109" t="s">
        <v>55</v>
      </c>
      <c r="B11" s="65"/>
      <c r="C11" s="65"/>
      <c r="D11" s="102"/>
      <c r="E11" s="66"/>
    </row>
    <row r="12" spans="1:7" s="70" customFormat="1" x14ac:dyDescent="0.2">
      <c r="A12" s="109"/>
      <c r="B12" s="65"/>
      <c r="C12" s="65"/>
      <c r="D12" s="102"/>
      <c r="E12" s="66"/>
    </row>
    <row r="13" spans="1:7" s="70" customFormat="1" x14ac:dyDescent="0.2">
      <c r="A13" s="109"/>
      <c r="B13" s="65"/>
      <c r="C13" s="65"/>
      <c r="D13" s="102"/>
      <c r="E13" s="66"/>
    </row>
    <row r="14" spans="1:7" s="70" customFormat="1" x14ac:dyDescent="0.2">
      <c r="A14" s="109"/>
      <c r="B14" s="65"/>
      <c r="C14" s="65"/>
      <c r="D14" s="102"/>
      <c r="E14" s="66"/>
    </row>
    <row r="15" spans="1:7" s="70" customFormat="1" hidden="1" x14ac:dyDescent="0.2">
      <c r="A15" s="71"/>
      <c r="B15" s="72"/>
      <c r="C15" s="72"/>
      <c r="D15" s="72"/>
      <c r="E15" s="73"/>
    </row>
    <row r="16" spans="1:7" ht="27.95" customHeight="1" x14ac:dyDescent="0.2">
      <c r="A16" s="44" t="s">
        <v>23</v>
      </c>
      <c r="B16" s="69" t="s">
        <v>18</v>
      </c>
      <c r="C16" s="75">
        <f>COUNTIF(B9:B15,"*")</f>
        <v>0</v>
      </c>
      <c r="D16" s="67">
        <f>SUM(D9:D15)</f>
        <v>0</v>
      </c>
      <c r="E16" s="68"/>
    </row>
    <row r="17" spans="1:5" x14ac:dyDescent="0.2">
      <c r="A17" s="84"/>
      <c r="B17" s="52"/>
      <c r="C17" s="57"/>
      <c r="D17" s="39"/>
      <c r="E17" s="58"/>
    </row>
    <row r="18" spans="1:5" x14ac:dyDescent="0.2">
      <c r="A18" s="53"/>
      <c r="B18" s="54"/>
      <c r="C18" s="54"/>
      <c r="D18" s="54"/>
      <c r="E18" s="55"/>
    </row>
  </sheetData>
  <sheetProtection formatCells="0" formatColumns="0" formatRows="0" insertColumns="0" insertRows="0"/>
  <mergeCells count="6">
    <mergeCell ref="A6:E6"/>
    <mergeCell ref="A1:E1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workbookViewId="0">
      <selection activeCell="C30" sqref="C30"/>
    </sheetView>
  </sheetViews>
  <sheetFormatPr defaultColWidth="9.140625" defaultRowHeight="12.75" x14ac:dyDescent="0.2"/>
  <cols>
    <col min="1" max="1" width="27.5703125" style="11" customWidth="1"/>
    <col min="2" max="2" width="23.5703125" style="11" customWidth="1"/>
    <col min="3" max="5" width="27.5703125" style="11" customWidth="1"/>
    <col min="6" max="16384" width="9.140625" style="12"/>
  </cols>
  <sheetData>
    <row r="1" spans="1:5" ht="36" customHeight="1" x14ac:dyDescent="0.2">
      <c r="A1" s="192" t="s">
        <v>24</v>
      </c>
      <c r="B1" s="192"/>
      <c r="C1" s="192"/>
      <c r="D1" s="192"/>
      <c r="E1" s="192"/>
    </row>
    <row r="2" spans="1:5" ht="36" customHeight="1" x14ac:dyDescent="0.2">
      <c r="A2" s="30" t="s">
        <v>8</v>
      </c>
      <c r="B2" s="196" t="str">
        <f>'CE GM Travel'!B2</f>
        <v>Museum of NZ Te Papa Tongarewa</v>
      </c>
      <c r="C2" s="196"/>
      <c r="D2" s="196"/>
      <c r="E2" s="196"/>
    </row>
    <row r="3" spans="1:5" ht="36" customHeight="1" x14ac:dyDescent="0.2">
      <c r="A3" s="30" t="s">
        <v>48</v>
      </c>
      <c r="B3" s="197" t="s">
        <v>47</v>
      </c>
      <c r="C3" s="197"/>
      <c r="D3" s="197"/>
      <c r="E3" s="197"/>
    </row>
    <row r="4" spans="1:5" ht="36" customHeight="1" x14ac:dyDescent="0.2">
      <c r="A4" s="81" t="s">
        <v>3</v>
      </c>
      <c r="B4" s="207" t="str">
        <f>'Kaihautu Travel'!B4:D4</f>
        <v>1 July 2019 to 30 June 2020</v>
      </c>
      <c r="C4" s="207"/>
      <c r="D4" s="207"/>
      <c r="E4" s="207"/>
    </row>
    <row r="5" spans="1:5" ht="36" customHeight="1" x14ac:dyDescent="0.2">
      <c r="A5" s="184" t="s">
        <v>36</v>
      </c>
      <c r="B5" s="209"/>
      <c r="C5" s="200"/>
      <c r="D5" s="200"/>
      <c r="E5" s="201"/>
    </row>
    <row r="6" spans="1:5" ht="19.5" customHeight="1" x14ac:dyDescent="0.2">
      <c r="A6" s="208" t="s">
        <v>35</v>
      </c>
      <c r="B6" s="202"/>
      <c r="C6" s="202"/>
      <c r="D6" s="202"/>
      <c r="E6" s="203"/>
    </row>
    <row r="7" spans="1:5" ht="36" customHeight="1" x14ac:dyDescent="0.25">
      <c r="A7" s="178" t="s">
        <v>6</v>
      </c>
      <c r="B7" s="179"/>
      <c r="C7" s="82"/>
      <c r="D7" s="82"/>
      <c r="E7" s="83"/>
    </row>
    <row r="8" spans="1:5" ht="25.5" x14ac:dyDescent="0.2">
      <c r="A8" s="18" t="s">
        <v>0</v>
      </c>
      <c r="B8" s="2" t="s">
        <v>32</v>
      </c>
      <c r="C8" s="2" t="s">
        <v>31</v>
      </c>
      <c r="D8" s="2" t="s">
        <v>28</v>
      </c>
      <c r="E8" s="9" t="s">
        <v>2</v>
      </c>
    </row>
    <row r="9" spans="1:5" s="63" customFormat="1" ht="15.75" hidden="1" customHeight="1" x14ac:dyDescent="0.2">
      <c r="A9" s="97"/>
      <c r="B9" s="103"/>
      <c r="C9" s="98"/>
      <c r="D9" s="98"/>
      <c r="E9" s="99"/>
    </row>
    <row r="10" spans="1:5" s="63" customFormat="1" x14ac:dyDescent="0.2">
      <c r="A10" s="64"/>
      <c r="B10" s="102"/>
      <c r="C10" s="65"/>
      <c r="D10" s="65"/>
      <c r="E10" s="66"/>
    </row>
    <row r="11" spans="1:5" s="63" customFormat="1" x14ac:dyDescent="0.2">
      <c r="A11" s="96" t="s">
        <v>55</v>
      </c>
      <c r="B11" s="102"/>
      <c r="C11" s="65"/>
      <c r="D11" s="65"/>
      <c r="E11" s="66"/>
    </row>
    <row r="12" spans="1:5" s="63" customFormat="1" x14ac:dyDescent="0.2">
      <c r="A12" s="96"/>
      <c r="B12" s="102"/>
      <c r="C12" s="65"/>
      <c r="D12" s="65"/>
      <c r="E12" s="66"/>
    </row>
    <row r="13" spans="1:5" s="63" customFormat="1" x14ac:dyDescent="0.2">
      <c r="A13" s="64"/>
      <c r="B13" s="102"/>
      <c r="C13" s="65"/>
      <c r="D13" s="65"/>
      <c r="E13" s="66"/>
    </row>
    <row r="14" spans="1:5" s="63" customFormat="1" hidden="1" x14ac:dyDescent="0.2">
      <c r="A14" s="64"/>
      <c r="B14" s="65"/>
      <c r="C14" s="65"/>
      <c r="D14" s="65"/>
      <c r="E14" s="66"/>
    </row>
    <row r="15" spans="1:5" ht="27.75" customHeight="1" x14ac:dyDescent="0.2">
      <c r="A15" s="76" t="s">
        <v>14</v>
      </c>
      <c r="B15" s="77">
        <f>SUM(B9:B14)</f>
        <v>0</v>
      </c>
      <c r="C15" s="78"/>
      <c r="D15" s="79"/>
      <c r="E15" s="80"/>
    </row>
    <row r="16" spans="1:5" ht="14.1" customHeight="1" x14ac:dyDescent="0.2">
      <c r="A16" s="56"/>
      <c r="B16" s="40"/>
      <c r="C16" s="57"/>
      <c r="D16" s="57"/>
      <c r="E16" s="58"/>
    </row>
    <row r="17" spans="1:6" x14ac:dyDescent="0.2">
      <c r="A17" s="28" t="s">
        <v>25</v>
      </c>
      <c r="B17" s="104"/>
      <c r="C17" s="104"/>
      <c r="D17" s="104"/>
      <c r="E17" s="108"/>
    </row>
    <row r="18" spans="1:6" x14ac:dyDescent="0.2">
      <c r="A18" s="210" t="s">
        <v>40</v>
      </c>
      <c r="B18" s="211"/>
      <c r="C18" s="211"/>
      <c r="D18" s="104"/>
      <c r="E18" s="108"/>
    </row>
    <row r="19" spans="1:6" ht="14.1" customHeight="1" x14ac:dyDescent="0.2">
      <c r="A19" s="37" t="s">
        <v>20</v>
      </c>
      <c r="B19" s="38"/>
      <c r="C19" s="104"/>
      <c r="D19" s="104"/>
      <c r="E19" s="108"/>
    </row>
    <row r="20" spans="1:6" x14ac:dyDescent="0.2">
      <c r="A20" s="35" t="s">
        <v>29</v>
      </c>
      <c r="B20" s="36"/>
      <c r="C20" s="105"/>
      <c r="D20" s="104"/>
      <c r="E20" s="108"/>
    </row>
    <row r="21" spans="1:6" ht="12.6" customHeight="1" x14ac:dyDescent="0.2">
      <c r="A21" s="212" t="s">
        <v>27</v>
      </c>
      <c r="B21" s="213"/>
      <c r="C21" s="213"/>
      <c r="D21" s="213"/>
      <c r="E21" s="214"/>
      <c r="F21" s="15"/>
    </row>
    <row r="22" spans="1:6" x14ac:dyDescent="0.2">
      <c r="A22" s="35" t="s">
        <v>37</v>
      </c>
      <c r="B22" s="36"/>
      <c r="C22" s="105"/>
      <c r="D22" s="105"/>
      <c r="E22" s="10"/>
      <c r="F22" s="105"/>
    </row>
    <row r="23" spans="1:6" ht="12.75" customHeight="1" x14ac:dyDescent="0.2">
      <c r="A23" s="215" t="s">
        <v>33</v>
      </c>
      <c r="B23" s="216"/>
      <c r="C23" s="107"/>
      <c r="D23" s="107"/>
      <c r="E23" s="50"/>
      <c r="F23" s="107"/>
    </row>
    <row r="24" spans="1:6" x14ac:dyDescent="0.2">
      <c r="A24" s="59"/>
      <c r="B24" s="41"/>
      <c r="C24" s="60"/>
      <c r="D24" s="60"/>
      <c r="E24" s="61"/>
      <c r="F24" s="15"/>
    </row>
    <row r="25" spans="1:6" x14ac:dyDescent="0.2">
      <c r="A25" s="106"/>
      <c r="B25" s="104"/>
      <c r="C25" s="104"/>
      <c r="D25" s="104"/>
      <c r="E25" s="104"/>
      <c r="F25" s="15"/>
    </row>
    <row r="26" spans="1:6" x14ac:dyDescent="0.2">
      <c r="A26" s="106"/>
      <c r="B26" s="104"/>
      <c r="C26" s="104"/>
      <c r="D26" s="104"/>
      <c r="E26" s="104"/>
      <c r="F26" s="15"/>
    </row>
    <row r="27" spans="1:6" x14ac:dyDescent="0.2">
      <c r="A27" s="106"/>
      <c r="B27" s="104"/>
      <c r="C27" s="104"/>
      <c r="D27" s="104"/>
      <c r="E27" s="104"/>
      <c r="F27" s="15"/>
    </row>
    <row r="28" spans="1:6" x14ac:dyDescent="0.2">
      <c r="A28" s="106"/>
      <c r="B28" s="104"/>
      <c r="C28" s="104"/>
      <c r="D28" s="104"/>
      <c r="E28" s="104"/>
      <c r="F28" s="15"/>
    </row>
    <row r="29" spans="1:6" x14ac:dyDescent="0.2">
      <c r="A29" s="104"/>
      <c r="B29" s="104"/>
      <c r="C29" s="104"/>
      <c r="D29" s="104"/>
      <c r="E29" s="104"/>
    </row>
    <row r="30" spans="1:6" x14ac:dyDescent="0.2">
      <c r="A30" s="104"/>
      <c r="B30" s="104"/>
      <c r="C30" s="104"/>
      <c r="D30" s="104"/>
      <c r="E30" s="104"/>
    </row>
  </sheetData>
  <sheetProtection formatCells="0" formatColumns="0" formatRows="0" insertColumns="0" insertRows="0"/>
  <mergeCells count="10">
    <mergeCell ref="A7:B7"/>
    <mergeCell ref="A18:C18"/>
    <mergeCell ref="A21:E21"/>
    <mergeCell ref="A23:B23"/>
    <mergeCell ref="A1:E1"/>
    <mergeCell ref="B2:E2"/>
    <mergeCell ref="B3:E3"/>
    <mergeCell ref="B4:E4"/>
    <mergeCell ref="A5:E5"/>
    <mergeCell ref="A6:E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31" zoomScaleNormal="100" workbookViewId="0">
      <selection activeCell="D60" sqref="D60"/>
    </sheetView>
  </sheetViews>
  <sheetFormatPr defaultColWidth="9.140625" defaultRowHeight="12.75" x14ac:dyDescent="0.2"/>
  <cols>
    <col min="1" max="1" width="27.5703125" style="6" customWidth="1"/>
    <col min="2" max="2" width="23.5703125" style="1" customWidth="1"/>
    <col min="3" max="3" width="54.5703125" style="1" customWidth="1"/>
    <col min="4" max="4" width="46" style="1" customWidth="1"/>
    <col min="5" max="16384" width="9.140625" style="1"/>
  </cols>
  <sheetData>
    <row r="1" spans="1:4" ht="36" customHeight="1" x14ac:dyDescent="0.2">
      <c r="A1" s="175" t="s">
        <v>24</v>
      </c>
      <c r="B1" s="176"/>
      <c r="C1" s="176"/>
      <c r="D1" s="177"/>
    </row>
    <row r="2" spans="1:4" ht="36" customHeight="1" x14ac:dyDescent="0.2">
      <c r="A2" s="30" t="s">
        <v>8</v>
      </c>
      <c r="B2" s="181" t="s">
        <v>45</v>
      </c>
      <c r="C2" s="181"/>
      <c r="D2" s="181"/>
    </row>
    <row r="3" spans="1:4" ht="36" customHeight="1" x14ac:dyDescent="0.2">
      <c r="A3" s="30" t="s">
        <v>9</v>
      </c>
      <c r="B3" s="182" t="s">
        <v>46</v>
      </c>
      <c r="C3" s="182"/>
      <c r="D3" s="182"/>
    </row>
    <row r="4" spans="1:4" ht="36" customHeight="1" x14ac:dyDescent="0.2">
      <c r="A4" s="81" t="s">
        <v>3</v>
      </c>
      <c r="B4" s="183" t="s">
        <v>72</v>
      </c>
      <c r="C4" s="183"/>
      <c r="D4" s="183"/>
    </row>
    <row r="5" spans="1:4" s="3" customFormat="1" ht="36" customHeight="1" x14ac:dyDescent="0.2">
      <c r="A5" s="184" t="s">
        <v>10</v>
      </c>
      <c r="B5" s="185"/>
      <c r="C5" s="185"/>
      <c r="D5" s="186"/>
    </row>
    <row r="6" spans="1:4" s="3" customFormat="1" ht="19.5" customHeight="1" x14ac:dyDescent="0.2">
      <c r="A6" s="187" t="s">
        <v>39</v>
      </c>
      <c r="B6" s="188"/>
      <c r="C6" s="188"/>
      <c r="D6" s="189"/>
    </row>
    <row r="7" spans="1:4" s="4" customFormat="1" ht="36" customHeight="1" x14ac:dyDescent="0.2">
      <c r="A7" s="178" t="s">
        <v>69</v>
      </c>
      <c r="B7" s="179"/>
      <c r="C7" s="179"/>
      <c r="D7" s="180"/>
    </row>
    <row r="8" spans="1:4" s="3" customFormat="1" ht="25.5" customHeight="1" x14ac:dyDescent="0.2">
      <c r="A8" s="18" t="s">
        <v>26</v>
      </c>
      <c r="B8" s="2" t="s">
        <v>58</v>
      </c>
      <c r="C8" s="2" t="s">
        <v>59</v>
      </c>
      <c r="D8" s="9" t="s">
        <v>17</v>
      </c>
    </row>
    <row r="9" spans="1:4" s="94" customFormat="1" ht="12.75" hidden="1" customHeight="1" x14ac:dyDescent="0.2">
      <c r="A9" s="91"/>
      <c r="B9" s="100"/>
      <c r="C9" s="92"/>
      <c r="D9" s="93"/>
    </row>
    <row r="10" spans="1:4" s="94" customFormat="1" x14ac:dyDescent="0.2">
      <c r="A10" s="127"/>
      <c r="B10" s="128"/>
      <c r="C10" s="129"/>
      <c r="D10" s="130"/>
    </row>
    <row r="11" spans="1:4" s="94" customFormat="1" x14ac:dyDescent="0.2">
      <c r="A11" s="131">
        <v>43770</v>
      </c>
      <c r="B11" s="132">
        <v>1472.53</v>
      </c>
      <c r="C11" s="133" t="s">
        <v>76</v>
      </c>
      <c r="D11" s="134" t="s">
        <v>109</v>
      </c>
    </row>
    <row r="12" spans="1:4" s="94" customFormat="1" x14ac:dyDescent="0.2">
      <c r="A12" s="136"/>
      <c r="B12" s="137"/>
      <c r="C12" s="138"/>
      <c r="D12" s="139"/>
    </row>
    <row r="13" spans="1:4" s="94" customFormat="1" ht="12.75" hidden="1" customHeight="1" x14ac:dyDescent="0.2">
      <c r="A13" s="91"/>
      <c r="B13" s="92"/>
      <c r="C13" s="92"/>
      <c r="D13" s="93"/>
    </row>
    <row r="14" spans="1:4" ht="19.5" customHeight="1" x14ac:dyDescent="0.2">
      <c r="A14" s="42" t="s">
        <v>4</v>
      </c>
      <c r="B14" s="46">
        <f>SUM(B9:B13)</f>
        <v>1472.53</v>
      </c>
      <c r="C14" s="89"/>
      <c r="D14" s="90"/>
    </row>
    <row r="15" spans="1:4" ht="5.25" customHeight="1" x14ac:dyDescent="0.2">
      <c r="A15" s="25"/>
      <c r="B15" s="112"/>
      <c r="C15" s="112"/>
      <c r="D15" s="112"/>
    </row>
    <row r="16" spans="1:4" s="4" customFormat="1" ht="36" customHeight="1" x14ac:dyDescent="0.2">
      <c r="A16" s="171" t="s">
        <v>43</v>
      </c>
      <c r="B16" s="172"/>
      <c r="C16" s="172"/>
      <c r="D16" s="86"/>
    </row>
    <row r="17" spans="1:4" s="3" customFormat="1" ht="25.5" customHeight="1" x14ac:dyDescent="0.2">
      <c r="A17" s="18" t="s">
        <v>26</v>
      </c>
      <c r="B17" s="2" t="s">
        <v>57</v>
      </c>
      <c r="C17" s="2" t="s">
        <v>60</v>
      </c>
      <c r="D17" s="9" t="s">
        <v>16</v>
      </c>
    </row>
    <row r="18" spans="1:4" s="94" customFormat="1" ht="17.25" hidden="1" customHeight="1" x14ac:dyDescent="0.2">
      <c r="A18" s="91"/>
      <c r="B18" s="100"/>
      <c r="C18" s="92"/>
      <c r="D18" s="93"/>
    </row>
    <row r="19" spans="1:4" s="94" customFormat="1" x14ac:dyDescent="0.2">
      <c r="A19" s="127"/>
      <c r="B19" s="128"/>
      <c r="C19" s="129"/>
      <c r="D19" s="130"/>
    </row>
    <row r="20" spans="1:4" s="94" customFormat="1" x14ac:dyDescent="0.2">
      <c r="A20" s="131">
        <v>43664</v>
      </c>
      <c r="B20" s="132">
        <v>506.95</v>
      </c>
      <c r="C20" s="133" t="s">
        <v>79</v>
      </c>
      <c r="D20" s="134" t="s">
        <v>50</v>
      </c>
    </row>
    <row r="21" spans="1:4" s="94" customFormat="1" x14ac:dyDescent="0.2">
      <c r="A21" s="131">
        <v>43664</v>
      </c>
      <c r="B21" s="132">
        <v>84.56</v>
      </c>
      <c r="C21" s="133" t="s">
        <v>226</v>
      </c>
      <c r="D21" s="134" t="s">
        <v>51</v>
      </c>
    </row>
    <row r="22" spans="1:4" s="94" customFormat="1" x14ac:dyDescent="0.2">
      <c r="A22" s="131">
        <v>43664</v>
      </c>
      <c r="B22" s="132">
        <v>28.51</v>
      </c>
      <c r="C22" s="133" t="s">
        <v>226</v>
      </c>
      <c r="D22" s="134" t="s">
        <v>51</v>
      </c>
    </row>
    <row r="23" spans="1:4" s="94" customFormat="1" x14ac:dyDescent="0.2">
      <c r="A23" s="135" t="s">
        <v>80</v>
      </c>
      <c r="B23" s="132">
        <v>77.22</v>
      </c>
      <c r="C23" s="133" t="s">
        <v>227</v>
      </c>
      <c r="D23" s="134" t="s">
        <v>51</v>
      </c>
    </row>
    <row r="24" spans="1:4" s="94" customFormat="1" x14ac:dyDescent="0.2">
      <c r="A24" s="131">
        <v>43738</v>
      </c>
      <c r="B24" s="132">
        <v>717.11</v>
      </c>
      <c r="C24" s="133" t="s">
        <v>81</v>
      </c>
      <c r="D24" s="134" t="s">
        <v>50</v>
      </c>
    </row>
    <row r="25" spans="1:4" s="94" customFormat="1" x14ac:dyDescent="0.2">
      <c r="A25" s="135" t="s">
        <v>83</v>
      </c>
      <c r="B25" s="132">
        <v>26.09</v>
      </c>
      <c r="C25" s="133" t="s">
        <v>84</v>
      </c>
      <c r="D25" s="134" t="s">
        <v>49</v>
      </c>
    </row>
    <row r="26" spans="1:4" s="94" customFormat="1" x14ac:dyDescent="0.2">
      <c r="A26" s="135" t="s">
        <v>83</v>
      </c>
      <c r="B26" s="132">
        <v>47.22</v>
      </c>
      <c r="C26" s="133" t="s">
        <v>77</v>
      </c>
      <c r="D26" s="134" t="s">
        <v>51</v>
      </c>
    </row>
    <row r="27" spans="1:4" s="94" customFormat="1" x14ac:dyDescent="0.2">
      <c r="A27" s="131">
        <v>43750</v>
      </c>
      <c r="B27" s="132">
        <v>68.650000000000006</v>
      </c>
      <c r="C27" s="133" t="s">
        <v>85</v>
      </c>
      <c r="D27" s="134" t="s">
        <v>71</v>
      </c>
    </row>
    <row r="28" spans="1:4" s="94" customFormat="1" x14ac:dyDescent="0.2">
      <c r="A28" s="131">
        <v>43750</v>
      </c>
      <c r="B28" s="132">
        <v>4</v>
      </c>
      <c r="C28" s="133" t="s">
        <v>85</v>
      </c>
      <c r="D28" s="134" t="s">
        <v>49</v>
      </c>
    </row>
    <row r="29" spans="1:4" s="94" customFormat="1" x14ac:dyDescent="0.2">
      <c r="A29" s="131">
        <v>43750</v>
      </c>
      <c r="B29" s="132">
        <v>644.79999999999995</v>
      </c>
      <c r="C29" s="133" t="s">
        <v>85</v>
      </c>
      <c r="D29" s="134" t="s">
        <v>50</v>
      </c>
    </row>
    <row r="30" spans="1:4" s="94" customFormat="1" x14ac:dyDescent="0.2">
      <c r="A30" s="135" t="s">
        <v>82</v>
      </c>
      <c r="B30" s="132">
        <v>22.17</v>
      </c>
      <c r="C30" s="133" t="s">
        <v>228</v>
      </c>
      <c r="D30" s="134" t="s">
        <v>51</v>
      </c>
    </row>
    <row r="31" spans="1:4" s="94" customFormat="1" x14ac:dyDescent="0.2">
      <c r="A31" s="135" t="s">
        <v>82</v>
      </c>
      <c r="B31" s="132">
        <v>27.39</v>
      </c>
      <c r="C31" s="133" t="s">
        <v>228</v>
      </c>
      <c r="D31" s="134" t="s">
        <v>51</v>
      </c>
    </row>
    <row r="32" spans="1:4" s="94" customFormat="1" x14ac:dyDescent="0.2">
      <c r="A32" s="131">
        <v>43805</v>
      </c>
      <c r="B32" s="132">
        <v>421.83</v>
      </c>
      <c r="C32" s="133" t="s">
        <v>88</v>
      </c>
      <c r="D32" s="134" t="s">
        <v>50</v>
      </c>
    </row>
    <row r="33" spans="1:11" s="94" customFormat="1" x14ac:dyDescent="0.2">
      <c r="A33" s="131">
        <v>43805</v>
      </c>
      <c r="B33" s="132">
        <v>14</v>
      </c>
      <c r="C33" s="133" t="s">
        <v>88</v>
      </c>
      <c r="D33" s="134" t="s">
        <v>49</v>
      </c>
    </row>
    <row r="34" spans="1:11" s="94" customFormat="1" x14ac:dyDescent="0.2">
      <c r="A34" s="131">
        <v>43805</v>
      </c>
      <c r="B34" s="132">
        <v>20</v>
      </c>
      <c r="C34" s="133" t="s">
        <v>88</v>
      </c>
      <c r="D34" s="134" t="s">
        <v>49</v>
      </c>
    </row>
    <row r="35" spans="1:11" s="94" customFormat="1" x14ac:dyDescent="0.2">
      <c r="A35" s="135" t="s">
        <v>89</v>
      </c>
      <c r="B35" s="132">
        <v>35.130000000000003</v>
      </c>
      <c r="C35" s="133" t="s">
        <v>229</v>
      </c>
      <c r="D35" s="134" t="s">
        <v>51</v>
      </c>
    </row>
    <row r="36" spans="1:11" s="94" customFormat="1" x14ac:dyDescent="0.2">
      <c r="A36" s="135" t="s">
        <v>89</v>
      </c>
      <c r="B36" s="132">
        <v>62.87</v>
      </c>
      <c r="C36" s="133" t="s">
        <v>229</v>
      </c>
      <c r="D36" s="134" t="s">
        <v>51</v>
      </c>
    </row>
    <row r="37" spans="1:11" s="94" customFormat="1" x14ac:dyDescent="0.2">
      <c r="A37" s="135" t="s">
        <v>89</v>
      </c>
      <c r="B37" s="132">
        <v>28.17</v>
      </c>
      <c r="C37" s="133" t="s">
        <v>229</v>
      </c>
      <c r="D37" s="134" t="s">
        <v>51</v>
      </c>
    </row>
    <row r="38" spans="1:11" s="94" customFormat="1" x14ac:dyDescent="0.2">
      <c r="A38" s="135"/>
      <c r="B38" s="132"/>
      <c r="C38" s="133"/>
      <c r="D38" s="134"/>
    </row>
    <row r="39" spans="1:11" s="94" customFormat="1" x14ac:dyDescent="0.2">
      <c r="A39" s="136"/>
      <c r="B39" s="137"/>
      <c r="C39" s="138"/>
      <c r="D39" s="139"/>
    </row>
    <row r="40" spans="1:11" s="94" customFormat="1" hidden="1" x14ac:dyDescent="0.2">
      <c r="A40" s="91"/>
      <c r="B40" s="92"/>
      <c r="C40" s="92"/>
      <c r="D40" s="93"/>
    </row>
    <row r="41" spans="1:11" ht="19.5" customHeight="1" x14ac:dyDescent="0.2">
      <c r="A41" s="42" t="s">
        <v>4</v>
      </c>
      <c r="B41" s="46">
        <f>SUM(B18:B40)</f>
        <v>2836.6699999999996</v>
      </c>
      <c r="C41" s="89"/>
      <c r="D41" s="90"/>
    </row>
    <row r="42" spans="1:11" ht="5.25" customHeight="1" x14ac:dyDescent="0.2">
      <c r="A42" s="25"/>
      <c r="B42" s="62"/>
      <c r="C42" s="62"/>
      <c r="D42" s="62"/>
    </row>
    <row r="43" spans="1:11" ht="36" customHeight="1" x14ac:dyDescent="0.2">
      <c r="A43" s="173" t="s">
        <v>15</v>
      </c>
      <c r="B43" s="174"/>
      <c r="C43" s="174"/>
      <c r="D43" s="87"/>
    </row>
    <row r="44" spans="1:11" ht="25.5" customHeight="1" x14ac:dyDescent="0.2">
      <c r="A44" s="18" t="s">
        <v>0</v>
      </c>
      <c r="B44" s="2" t="s">
        <v>57</v>
      </c>
      <c r="C44" s="2" t="s">
        <v>61</v>
      </c>
      <c r="D44" s="9" t="s">
        <v>11</v>
      </c>
    </row>
    <row r="45" spans="1:11" s="94" customFormat="1" ht="15.75" hidden="1" customHeight="1" x14ac:dyDescent="0.2">
      <c r="A45" s="91"/>
      <c r="B45" s="100"/>
      <c r="C45" s="92"/>
      <c r="D45" s="93"/>
    </row>
    <row r="46" spans="1:11" s="94" customFormat="1" ht="12.75" customHeight="1" x14ac:dyDescent="0.2">
      <c r="A46" s="127"/>
      <c r="B46" s="128"/>
      <c r="C46" s="129"/>
      <c r="D46" s="130"/>
      <c r="F46" s="95"/>
      <c r="G46" s="95"/>
      <c r="H46" s="95"/>
      <c r="I46" s="95"/>
      <c r="J46" s="95"/>
      <c r="K46" s="95"/>
    </row>
    <row r="47" spans="1:11" s="94" customFormat="1" x14ac:dyDescent="0.2">
      <c r="A47" s="131">
        <v>43648</v>
      </c>
      <c r="B47" s="132">
        <v>18.882608695652173</v>
      </c>
      <c r="C47" s="133" t="s">
        <v>230</v>
      </c>
      <c r="D47" s="134" t="s">
        <v>51</v>
      </c>
    </row>
    <row r="48" spans="1:11" s="94" customFormat="1" x14ac:dyDescent="0.2">
      <c r="A48" s="131">
        <v>43648</v>
      </c>
      <c r="B48" s="132">
        <v>17.199999999999996</v>
      </c>
      <c r="C48" s="133" t="s">
        <v>231</v>
      </c>
      <c r="D48" s="134" t="s">
        <v>51</v>
      </c>
    </row>
    <row r="49" spans="1:4" s="94" customFormat="1" x14ac:dyDescent="0.2">
      <c r="A49" s="131">
        <v>43651</v>
      </c>
      <c r="B49" s="132">
        <v>17.57391304347826</v>
      </c>
      <c r="C49" s="133" t="s">
        <v>232</v>
      </c>
      <c r="D49" s="134" t="s">
        <v>51</v>
      </c>
    </row>
    <row r="50" spans="1:4" s="94" customFormat="1" x14ac:dyDescent="0.2">
      <c r="A50" s="131">
        <v>43654</v>
      </c>
      <c r="B50" s="132">
        <v>13.086956521739129</v>
      </c>
      <c r="C50" s="133" t="s">
        <v>233</v>
      </c>
      <c r="D50" s="134" t="s">
        <v>51</v>
      </c>
    </row>
    <row r="51" spans="1:4" s="94" customFormat="1" x14ac:dyDescent="0.2">
      <c r="A51" s="131">
        <v>43671</v>
      </c>
      <c r="B51" s="132">
        <v>13.834782608695653</v>
      </c>
      <c r="C51" s="133" t="s">
        <v>234</v>
      </c>
      <c r="D51" s="134" t="s">
        <v>51</v>
      </c>
    </row>
    <row r="52" spans="1:4" s="94" customFormat="1" x14ac:dyDescent="0.2">
      <c r="A52" s="131">
        <v>43678</v>
      </c>
      <c r="B52" s="132">
        <v>20.191304347826087</v>
      </c>
      <c r="C52" s="133" t="s">
        <v>235</v>
      </c>
      <c r="D52" s="134" t="s">
        <v>51</v>
      </c>
    </row>
    <row r="53" spans="1:4" s="94" customFormat="1" x14ac:dyDescent="0.2">
      <c r="A53" s="131">
        <v>43679</v>
      </c>
      <c r="B53" s="132">
        <v>7.65</v>
      </c>
      <c r="C53" s="133" t="s">
        <v>236</v>
      </c>
      <c r="D53" s="134" t="s">
        <v>51</v>
      </c>
    </row>
    <row r="54" spans="1:4" s="94" customFormat="1" x14ac:dyDescent="0.2">
      <c r="A54" s="131">
        <v>43684</v>
      </c>
      <c r="B54" s="132">
        <v>23.743478260869562</v>
      </c>
      <c r="C54" s="133" t="s">
        <v>237</v>
      </c>
      <c r="D54" s="134" t="s">
        <v>51</v>
      </c>
    </row>
    <row r="55" spans="1:4" s="94" customFormat="1" x14ac:dyDescent="0.2">
      <c r="A55" s="131">
        <v>43689</v>
      </c>
      <c r="B55" s="132">
        <v>21.499999999999996</v>
      </c>
      <c r="C55" s="133" t="s">
        <v>238</v>
      </c>
      <c r="D55" s="134" t="s">
        <v>51</v>
      </c>
    </row>
    <row r="56" spans="1:4" s="94" customFormat="1" x14ac:dyDescent="0.2">
      <c r="A56" s="131">
        <v>43706</v>
      </c>
      <c r="B56" s="132">
        <v>24.304347826086957</v>
      </c>
      <c r="C56" s="133" t="s">
        <v>239</v>
      </c>
      <c r="D56" s="134" t="s">
        <v>51</v>
      </c>
    </row>
    <row r="57" spans="1:4" s="94" customFormat="1" x14ac:dyDescent="0.2">
      <c r="A57" s="131">
        <v>43714</v>
      </c>
      <c r="B57" s="132">
        <v>28.7</v>
      </c>
      <c r="C57" s="133" t="s">
        <v>240</v>
      </c>
      <c r="D57" s="134" t="s">
        <v>51</v>
      </c>
    </row>
    <row r="58" spans="1:4" s="94" customFormat="1" x14ac:dyDescent="0.2">
      <c r="A58" s="131">
        <v>43719</v>
      </c>
      <c r="B58" s="132">
        <v>18.695652173913043</v>
      </c>
      <c r="C58" s="133" t="s">
        <v>241</v>
      </c>
      <c r="D58" s="134" t="s">
        <v>51</v>
      </c>
    </row>
    <row r="59" spans="1:4" s="94" customFormat="1" x14ac:dyDescent="0.2">
      <c r="A59" s="131">
        <v>43732</v>
      </c>
      <c r="B59" s="132">
        <v>16.452173913043481</v>
      </c>
      <c r="C59" s="133" t="s">
        <v>242</v>
      </c>
      <c r="D59" s="134" t="s">
        <v>51</v>
      </c>
    </row>
    <row r="60" spans="1:4" s="94" customFormat="1" x14ac:dyDescent="0.2">
      <c r="A60" s="131">
        <v>43752</v>
      </c>
      <c r="B60" s="132">
        <v>18.695652173913043</v>
      </c>
      <c r="C60" s="133" t="s">
        <v>243</v>
      </c>
      <c r="D60" s="134" t="s">
        <v>51</v>
      </c>
    </row>
    <row r="61" spans="1:4" s="94" customFormat="1" x14ac:dyDescent="0.2">
      <c r="A61" s="131">
        <v>43752</v>
      </c>
      <c r="B61" s="132">
        <v>14.956521739130434</v>
      </c>
      <c r="C61" s="133" t="s">
        <v>244</v>
      </c>
      <c r="D61" s="134" t="s">
        <v>51</v>
      </c>
    </row>
    <row r="62" spans="1:4" s="94" customFormat="1" x14ac:dyDescent="0.2">
      <c r="A62" s="131">
        <v>43775</v>
      </c>
      <c r="B62" s="132">
        <v>23.18</v>
      </c>
      <c r="C62" s="133" t="s">
        <v>245</v>
      </c>
      <c r="D62" s="134" t="s">
        <v>51</v>
      </c>
    </row>
    <row r="63" spans="1:4" s="94" customFormat="1" x14ac:dyDescent="0.2">
      <c r="A63" s="135" t="s">
        <v>86</v>
      </c>
      <c r="B63" s="132">
        <v>9.74</v>
      </c>
      <c r="C63" s="133" t="s">
        <v>246</v>
      </c>
      <c r="D63" s="134" t="s">
        <v>51</v>
      </c>
    </row>
    <row r="64" spans="1:4" s="94" customFormat="1" x14ac:dyDescent="0.2">
      <c r="A64" s="135" t="s">
        <v>86</v>
      </c>
      <c r="B64" s="132">
        <v>24.26</v>
      </c>
      <c r="C64" s="133" t="s">
        <v>247</v>
      </c>
      <c r="D64" s="134" t="s">
        <v>51</v>
      </c>
    </row>
    <row r="65" spans="1:4" s="94" customFormat="1" x14ac:dyDescent="0.2">
      <c r="A65" s="135" t="s">
        <v>87</v>
      </c>
      <c r="B65" s="132">
        <v>10.26</v>
      </c>
      <c r="C65" s="133" t="s">
        <v>248</v>
      </c>
      <c r="D65" s="134" t="s">
        <v>51</v>
      </c>
    </row>
    <row r="66" spans="1:4" s="94" customFormat="1" x14ac:dyDescent="0.2">
      <c r="A66" s="135" t="s">
        <v>90</v>
      </c>
      <c r="B66" s="132">
        <v>13.83</v>
      </c>
      <c r="C66" s="133" t="s">
        <v>233</v>
      </c>
      <c r="D66" s="134" t="s">
        <v>51</v>
      </c>
    </row>
    <row r="67" spans="1:4" s="94" customFormat="1" x14ac:dyDescent="0.2">
      <c r="A67" s="136"/>
      <c r="B67" s="137"/>
      <c r="C67" s="138"/>
      <c r="D67" s="139"/>
    </row>
    <row r="68" spans="1:4" s="94" customFormat="1" ht="12.75" hidden="1" customHeight="1" x14ac:dyDescent="0.2">
      <c r="A68" s="91"/>
      <c r="B68" s="92"/>
      <c r="C68" s="92"/>
      <c r="D68" s="93"/>
    </row>
    <row r="69" spans="1:4" ht="19.5" customHeight="1" x14ac:dyDescent="0.2">
      <c r="A69" s="42" t="s">
        <v>4</v>
      </c>
      <c r="B69" s="46">
        <f>SUM(B45:B68)</f>
        <v>356.7373913043478</v>
      </c>
      <c r="C69" s="89"/>
      <c r="D69" s="90"/>
    </row>
    <row r="70" spans="1:4" ht="5.25" customHeight="1" x14ac:dyDescent="0.2">
      <c r="A70" s="25"/>
      <c r="B70" s="62"/>
      <c r="C70" s="62"/>
      <c r="D70" s="62"/>
    </row>
    <row r="71" spans="1:4" s="7" customFormat="1" ht="34.5" customHeight="1" x14ac:dyDescent="0.2">
      <c r="A71" s="27" t="s">
        <v>7</v>
      </c>
      <c r="B71" s="47">
        <f>B14+B41+B69</f>
        <v>4665.9373913043473</v>
      </c>
      <c r="C71" s="8"/>
      <c r="D71" s="88"/>
    </row>
    <row r="72" spans="1:4" s="43" customFormat="1" x14ac:dyDescent="0.2">
      <c r="B72" s="39"/>
      <c r="C72" s="40"/>
      <c r="D72" s="40"/>
    </row>
    <row r="73" spans="1:4" x14ac:dyDescent="0.2">
      <c r="A73" s="25"/>
      <c r="B73" s="43"/>
      <c r="C73" s="43"/>
      <c r="D73" s="43"/>
    </row>
    <row r="74" spans="1:4" x14ac:dyDescent="0.2">
      <c r="A74" s="25"/>
      <c r="B74" s="43"/>
      <c r="C74" s="43"/>
      <c r="D74" s="43"/>
    </row>
    <row r="75" spans="1:4" x14ac:dyDescent="0.2">
      <c r="A75" s="25"/>
      <c r="B75" s="43"/>
      <c r="C75" s="43"/>
      <c r="D75" s="43"/>
    </row>
    <row r="76" spans="1:4" x14ac:dyDescent="0.2">
      <c r="A76" s="25"/>
      <c r="B76" s="43"/>
      <c r="C76" s="43"/>
      <c r="D76" s="43"/>
    </row>
    <row r="77" spans="1:4" x14ac:dyDescent="0.2">
      <c r="A77" s="25"/>
      <c r="B77" s="43"/>
      <c r="C77" s="43"/>
      <c r="D77" s="43"/>
    </row>
    <row r="78" spans="1:4" x14ac:dyDescent="0.2">
      <c r="A78" s="25"/>
      <c r="B78" s="43"/>
      <c r="C78" s="43"/>
      <c r="D78" s="43"/>
    </row>
    <row r="79" spans="1:4" x14ac:dyDescent="0.2">
      <c r="A79" s="25"/>
      <c r="B79" s="43"/>
      <c r="C79" s="43"/>
      <c r="D79" s="43"/>
    </row>
    <row r="80" spans="1:4" x14ac:dyDescent="0.2">
      <c r="A80" s="25"/>
      <c r="B80" s="43"/>
      <c r="C80" s="43"/>
      <c r="D80" s="43"/>
    </row>
    <row r="81" spans="1:4" x14ac:dyDescent="0.2">
      <c r="A81" s="25"/>
      <c r="B81" s="43"/>
      <c r="C81" s="43"/>
      <c r="D81" s="43"/>
    </row>
    <row r="82" spans="1:4" x14ac:dyDescent="0.2">
      <c r="A82" s="25"/>
      <c r="B82" s="43"/>
      <c r="C82" s="43"/>
      <c r="D82" s="43"/>
    </row>
    <row r="83" spans="1:4" x14ac:dyDescent="0.2">
      <c r="A83" s="25"/>
      <c r="B83" s="43"/>
      <c r="C83" s="43"/>
      <c r="D83" s="43"/>
    </row>
  </sheetData>
  <sheetProtection formatCells="0" formatColumns="0" formatRows="0" insertColumns="0" insertRows="0"/>
  <sortState ref="A28:D67">
    <sortCondition ref="A28:A67"/>
  </sortState>
  <mergeCells count="9">
    <mergeCell ref="A16:C16"/>
    <mergeCell ref="A43:C43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activeCell="D24" sqref="D24"/>
    </sheetView>
  </sheetViews>
  <sheetFormatPr defaultColWidth="9.140625" defaultRowHeight="12.75" x14ac:dyDescent="0.2"/>
  <cols>
    <col min="1" max="1" width="27.5703125" style="14" customWidth="1"/>
    <col min="2" max="2" width="23.5703125" style="14" customWidth="1"/>
    <col min="3" max="3" width="42.42578125" style="14" bestFit="1" customWidth="1"/>
    <col min="4" max="6" width="27.5703125" style="14" customWidth="1"/>
    <col min="7" max="16384" width="9.140625" style="15"/>
  </cols>
  <sheetData>
    <row r="1" spans="1:7" ht="36" customHeight="1" x14ac:dyDescent="0.2">
      <c r="A1" s="192" t="s">
        <v>24</v>
      </c>
      <c r="B1" s="192"/>
      <c r="C1" s="192"/>
      <c r="D1" s="192"/>
      <c r="E1" s="192"/>
      <c r="F1" s="192"/>
    </row>
    <row r="2" spans="1:7" ht="36" customHeight="1" x14ac:dyDescent="0.2">
      <c r="A2" s="30" t="s">
        <v>8</v>
      </c>
      <c r="B2" s="196" t="str">
        <f>'CE GM Travel'!B2</f>
        <v>Museum of NZ Te Papa Tongarewa</v>
      </c>
      <c r="C2" s="196"/>
      <c r="D2" s="196"/>
      <c r="E2" s="196"/>
      <c r="F2" s="196"/>
      <c r="G2" s="31"/>
    </row>
    <row r="3" spans="1:7" ht="36" customHeight="1" x14ac:dyDescent="0.2">
      <c r="A3" s="30" t="s">
        <v>9</v>
      </c>
      <c r="B3" s="197" t="str">
        <f>'CE GM Travel'!B3</f>
        <v>Geraint Martin</v>
      </c>
      <c r="C3" s="197"/>
      <c r="D3" s="197"/>
      <c r="E3" s="197"/>
      <c r="F3" s="197"/>
      <c r="G3" s="32"/>
    </row>
    <row r="4" spans="1:7" ht="36" customHeight="1" x14ac:dyDescent="0.2">
      <c r="A4" s="30" t="s">
        <v>3</v>
      </c>
      <c r="B4" s="197" t="str">
        <f>'CE GM Travel'!B4</f>
        <v>1 July 2019 to 20 December 2019</v>
      </c>
      <c r="C4" s="197"/>
      <c r="D4" s="197"/>
      <c r="E4" s="197"/>
      <c r="F4" s="197"/>
      <c r="G4" s="32"/>
    </row>
    <row r="5" spans="1:7" s="13" customFormat="1" ht="36" customHeight="1" x14ac:dyDescent="0.25">
      <c r="A5" s="198" t="s">
        <v>34</v>
      </c>
      <c r="B5" s="199"/>
      <c r="C5" s="200"/>
      <c r="D5" s="200"/>
      <c r="E5" s="200"/>
      <c r="F5" s="201"/>
    </row>
    <row r="6" spans="1:7" s="13" customFormat="1" ht="19.5" customHeight="1" x14ac:dyDescent="0.25">
      <c r="A6" s="193" t="s">
        <v>41</v>
      </c>
      <c r="B6" s="194"/>
      <c r="C6" s="194"/>
      <c r="D6" s="194"/>
      <c r="E6" s="194"/>
      <c r="F6" s="195"/>
    </row>
    <row r="7" spans="1:7" s="3" customFormat="1" ht="36" customHeight="1" x14ac:dyDescent="0.25">
      <c r="A7" s="190" t="s">
        <v>21</v>
      </c>
      <c r="B7" s="191"/>
      <c r="C7" s="82"/>
      <c r="D7" s="82"/>
      <c r="E7" s="82"/>
      <c r="F7" s="83"/>
    </row>
    <row r="8" spans="1:7" ht="25.5" x14ac:dyDescent="0.2">
      <c r="A8" s="18" t="s">
        <v>0</v>
      </c>
      <c r="B8" s="26" t="s">
        <v>57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s="85" customFormat="1" ht="16.5" hidden="1" customHeight="1" x14ac:dyDescent="0.2">
      <c r="A9" s="97"/>
      <c r="B9" s="101"/>
      <c r="C9" s="98"/>
      <c r="D9" s="98"/>
      <c r="E9" s="98"/>
      <c r="F9" s="99"/>
    </row>
    <row r="10" spans="1:7" s="85" customFormat="1" x14ac:dyDescent="0.2">
      <c r="A10" s="97" t="s">
        <v>44</v>
      </c>
      <c r="B10" s="101"/>
      <c r="C10" s="98"/>
      <c r="D10" s="98"/>
      <c r="E10" s="98"/>
      <c r="F10" s="99"/>
    </row>
    <row r="11" spans="1:7" s="85" customFormat="1" ht="25.5" x14ac:dyDescent="0.2">
      <c r="A11" s="169">
        <v>43775</v>
      </c>
      <c r="B11" s="101">
        <v>730.88</v>
      </c>
      <c r="C11" s="98" t="s">
        <v>159</v>
      </c>
      <c r="D11" s="98" t="s">
        <v>161</v>
      </c>
      <c r="E11" s="98" t="s">
        <v>53</v>
      </c>
      <c r="F11" s="99" t="s">
        <v>160</v>
      </c>
    </row>
    <row r="12" spans="1:7" s="85" customFormat="1" x14ac:dyDescent="0.2">
      <c r="A12" s="126" t="s">
        <v>91</v>
      </c>
      <c r="B12" s="120">
        <v>10.43</v>
      </c>
      <c r="C12" t="s">
        <v>92</v>
      </c>
      <c r="D12" s="117" t="s">
        <v>52</v>
      </c>
      <c r="E12" s="117" t="s">
        <v>53</v>
      </c>
      <c r="F12" s="118" t="s">
        <v>54</v>
      </c>
    </row>
    <row r="13" spans="1:7" s="85" customFormat="1" x14ac:dyDescent="0.2">
      <c r="A13" s="126" t="s">
        <v>93</v>
      </c>
      <c r="B13" s="120">
        <v>7.04</v>
      </c>
      <c r="C13" t="s">
        <v>94</v>
      </c>
      <c r="D13" s="117" t="s">
        <v>52</v>
      </c>
      <c r="E13" s="117" t="s">
        <v>53</v>
      </c>
      <c r="F13" s="118" t="s">
        <v>54</v>
      </c>
    </row>
    <row r="14" spans="1:7" s="85" customFormat="1" x14ac:dyDescent="0.2">
      <c r="A14" s="119"/>
      <c r="B14" s="120"/>
      <c r="C14" s="1"/>
      <c r="D14" s="117"/>
      <c r="E14" s="117"/>
      <c r="F14" s="118"/>
    </row>
    <row r="15" spans="1:7" s="85" customFormat="1" x14ac:dyDescent="0.2">
      <c r="A15" s="119"/>
      <c r="B15" s="120"/>
      <c r="C15" s="1"/>
      <c r="D15" s="117"/>
      <c r="E15" s="117"/>
      <c r="F15" s="118"/>
    </row>
    <row r="16" spans="1:7" s="85" customFormat="1" ht="12.75" customHeight="1" x14ac:dyDescent="0.2">
      <c r="A16" s="115"/>
      <c r="B16" s="116"/>
      <c r="C16" s="117"/>
      <c r="D16" s="117"/>
      <c r="E16" s="117"/>
      <c r="F16" s="118"/>
    </row>
    <row r="17" spans="1:6" s="85" customFormat="1" hidden="1" x14ac:dyDescent="0.2">
      <c r="A17" s="64"/>
      <c r="B17" s="65"/>
      <c r="C17" s="65"/>
      <c r="D17" s="65"/>
      <c r="E17" s="65"/>
      <c r="F17" s="66"/>
    </row>
    <row r="18" spans="1:6" ht="27.75" customHeight="1" x14ac:dyDescent="0.2">
      <c r="A18" s="44" t="s">
        <v>22</v>
      </c>
      <c r="B18" s="48">
        <f>SUM(B9:B17)</f>
        <v>748.34999999999991</v>
      </c>
      <c r="C18" s="19"/>
      <c r="D18" s="20"/>
      <c r="E18" s="20"/>
      <c r="F18" s="21"/>
    </row>
    <row r="19" spans="1:6" x14ac:dyDescent="0.2">
      <c r="A19" s="51"/>
      <c r="B19" s="57"/>
      <c r="C19" s="57"/>
      <c r="D19" s="57"/>
      <c r="E19" s="57"/>
      <c r="F19" s="58"/>
    </row>
    <row r="20" spans="1:6" x14ac:dyDescent="0.2">
      <c r="A20" s="45"/>
      <c r="B20" s="45"/>
      <c r="C20" s="45"/>
      <c r="D20" s="45"/>
      <c r="E20" s="45"/>
      <c r="F20" s="45"/>
    </row>
    <row r="21" spans="1:6" x14ac:dyDescent="0.2">
      <c r="A21" s="45"/>
      <c r="B21" s="45"/>
      <c r="C21" s="45"/>
      <c r="D21" s="45"/>
      <c r="E21" s="45"/>
      <c r="F21" s="45"/>
    </row>
    <row r="22" spans="1:6" x14ac:dyDescent="0.2">
      <c r="A22" s="45"/>
      <c r="B22" s="45"/>
      <c r="C22" s="45"/>
      <c r="D22" s="45"/>
      <c r="E22" s="45"/>
      <c r="F22" s="45"/>
    </row>
    <row r="23" spans="1:6" x14ac:dyDescent="0.2">
      <c r="A23" s="45"/>
      <c r="B23" s="45"/>
      <c r="C23" s="45"/>
      <c r="D23" s="45"/>
      <c r="E23" s="45"/>
      <c r="F23" s="45"/>
    </row>
    <row r="24" spans="1:6" x14ac:dyDescent="0.2">
      <c r="A24" s="45"/>
      <c r="B24" s="45"/>
      <c r="C24" s="45"/>
      <c r="D24" s="45"/>
      <c r="E24" s="45"/>
      <c r="F24" s="45"/>
    </row>
  </sheetData>
  <sheetProtection formatCells="0" formatColumns="0" formatRows="0" insertColumns="0" insertRows="0"/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Normal="100" workbookViewId="0">
      <selection activeCell="B23" sqref="B23"/>
    </sheetView>
  </sheetViews>
  <sheetFormatPr defaultColWidth="9.140625" defaultRowHeight="12.75" x14ac:dyDescent="0.2"/>
  <cols>
    <col min="1" max="4" width="27.5703125" style="23" customWidth="1"/>
    <col min="5" max="5" width="29.5703125" style="23" bestFit="1" customWidth="1"/>
    <col min="6" max="16384" width="9.140625" style="24"/>
  </cols>
  <sheetData>
    <row r="1" spans="1:14" ht="36" customHeight="1" x14ac:dyDescent="0.2">
      <c r="A1" s="192" t="s">
        <v>24</v>
      </c>
      <c r="B1" s="192"/>
      <c r="C1" s="192"/>
      <c r="D1" s="192"/>
      <c r="E1" s="192"/>
      <c r="F1" s="49"/>
    </row>
    <row r="2" spans="1:14" ht="36" customHeight="1" x14ac:dyDescent="0.2">
      <c r="A2" s="30" t="s">
        <v>8</v>
      </c>
      <c r="B2" s="196" t="str">
        <f>'CE GM Travel'!B2</f>
        <v>Museum of NZ Te Papa Tongarewa</v>
      </c>
      <c r="C2" s="196"/>
      <c r="D2" s="196"/>
      <c r="E2" s="196"/>
      <c r="F2" s="31"/>
      <c r="G2" s="31"/>
    </row>
    <row r="3" spans="1:14" ht="36" customHeight="1" x14ac:dyDescent="0.2">
      <c r="A3" s="30" t="s">
        <v>9</v>
      </c>
      <c r="B3" s="197" t="str">
        <f>'CE GM Travel'!B3</f>
        <v>Geraint Martin</v>
      </c>
      <c r="C3" s="197"/>
      <c r="D3" s="197"/>
      <c r="E3" s="197"/>
      <c r="F3" s="32"/>
      <c r="G3" s="32"/>
    </row>
    <row r="4" spans="1:14" ht="36" customHeight="1" x14ac:dyDescent="0.2">
      <c r="A4" s="30" t="s">
        <v>3</v>
      </c>
      <c r="B4" s="197" t="str">
        <f>'CE GM Travel'!B4</f>
        <v>1 July 2019 to 20 December 2019</v>
      </c>
      <c r="C4" s="197"/>
      <c r="D4" s="197"/>
      <c r="E4" s="197"/>
      <c r="F4" s="32"/>
      <c r="G4" s="32"/>
    </row>
    <row r="5" spans="1:14" ht="36" customHeight="1" x14ac:dyDescent="0.2">
      <c r="A5" s="204" t="s">
        <v>63</v>
      </c>
      <c r="B5" s="205"/>
      <c r="C5" s="205"/>
      <c r="D5" s="205"/>
      <c r="E5" s="206"/>
    </row>
    <row r="6" spans="1:14" ht="20.100000000000001" customHeight="1" x14ac:dyDescent="0.2">
      <c r="A6" s="202" t="s">
        <v>38</v>
      </c>
      <c r="B6" s="202"/>
      <c r="C6" s="202"/>
      <c r="D6" s="202"/>
      <c r="E6" s="203"/>
      <c r="F6" s="33"/>
      <c r="G6" s="33"/>
    </row>
    <row r="7" spans="1:14" ht="36" customHeight="1" x14ac:dyDescent="0.25">
      <c r="A7" s="22" t="s">
        <v>19</v>
      </c>
      <c r="B7" s="5"/>
      <c r="C7" s="5"/>
      <c r="D7" s="5"/>
      <c r="E7" s="17"/>
    </row>
    <row r="8" spans="1:14" ht="25.5" x14ac:dyDescent="0.2">
      <c r="A8" s="18" t="s">
        <v>0</v>
      </c>
      <c r="B8" s="2" t="s">
        <v>64</v>
      </c>
      <c r="C8" s="2" t="s">
        <v>30</v>
      </c>
      <c r="D8" s="2" t="s">
        <v>62</v>
      </c>
      <c r="E8" s="9" t="s">
        <v>42</v>
      </c>
    </row>
    <row r="9" spans="1:14" s="85" customFormat="1" ht="15.75" hidden="1" customHeight="1" x14ac:dyDescent="0.2">
      <c r="A9" s="97"/>
      <c r="B9" s="98"/>
      <c r="C9" s="98"/>
      <c r="D9" s="103"/>
      <c r="E9" s="99"/>
    </row>
    <row r="10" spans="1:14" s="70" customFormat="1" x14ac:dyDescent="0.2">
      <c r="A10" s="140"/>
      <c r="B10" s="141"/>
      <c r="C10" s="141"/>
      <c r="D10" s="142"/>
      <c r="E10" s="143"/>
    </row>
    <row r="11" spans="1:14" s="70" customFormat="1" ht="25.5" x14ac:dyDescent="0.2">
      <c r="A11" s="109">
        <v>43719</v>
      </c>
      <c r="B11" s="65" t="s">
        <v>98</v>
      </c>
      <c r="C11" s="65" t="s">
        <v>99</v>
      </c>
      <c r="D11" s="102">
        <v>60</v>
      </c>
      <c r="E11" s="144" t="s">
        <v>100</v>
      </c>
    </row>
    <row r="12" spans="1:14" s="70" customFormat="1" ht="51" x14ac:dyDescent="0.2">
      <c r="A12" s="110">
        <v>43734</v>
      </c>
      <c r="B12" s="65" t="s">
        <v>95</v>
      </c>
      <c r="C12" s="65" t="s">
        <v>96</v>
      </c>
      <c r="D12" s="102">
        <v>280</v>
      </c>
      <c r="E12" s="66" t="s">
        <v>97</v>
      </c>
    </row>
    <row r="13" spans="1:14" s="70" customFormat="1" ht="51" x14ac:dyDescent="0.2">
      <c r="A13" s="109">
        <v>43797</v>
      </c>
      <c r="B13" s="145" t="s">
        <v>101</v>
      </c>
      <c r="C13" s="65" t="s">
        <v>102</v>
      </c>
      <c r="D13" s="102">
        <v>160</v>
      </c>
      <c r="E13" s="146" t="s">
        <v>103</v>
      </c>
      <c r="N13" s="74"/>
    </row>
    <row r="14" spans="1:14" s="70" customFormat="1" ht="25.5" x14ac:dyDescent="0.2">
      <c r="A14" s="109">
        <v>43802</v>
      </c>
      <c r="B14" s="147" t="s">
        <v>104</v>
      </c>
      <c r="C14" s="65" t="s">
        <v>105</v>
      </c>
      <c r="D14" s="102">
        <v>65</v>
      </c>
      <c r="E14" s="144" t="s">
        <v>106</v>
      </c>
    </row>
    <row r="15" spans="1:14" s="70" customFormat="1" ht="25.5" x14ac:dyDescent="0.2">
      <c r="A15" s="109">
        <v>43815</v>
      </c>
      <c r="B15" s="147" t="s">
        <v>107</v>
      </c>
      <c r="C15" s="145" t="s">
        <v>108</v>
      </c>
      <c r="D15" s="102">
        <v>55</v>
      </c>
      <c r="E15" s="146" t="s">
        <v>106</v>
      </c>
      <c r="N15" s="74"/>
    </row>
    <row r="16" spans="1:14" s="70" customFormat="1" x14ac:dyDescent="0.2">
      <c r="A16" s="109"/>
      <c r="B16" s="65"/>
      <c r="C16" s="65"/>
      <c r="D16" s="102"/>
      <c r="E16" s="66"/>
      <c r="N16" s="74"/>
    </row>
    <row r="17" spans="1:5" s="70" customFormat="1" hidden="1" x14ac:dyDescent="0.2">
      <c r="A17" s="71"/>
      <c r="B17" s="72"/>
      <c r="C17" s="72"/>
      <c r="D17" s="72"/>
      <c r="E17" s="73"/>
    </row>
    <row r="18" spans="1:5" ht="27.95" customHeight="1" x14ac:dyDescent="0.2">
      <c r="A18" s="44" t="s">
        <v>23</v>
      </c>
      <c r="B18" s="69" t="s">
        <v>18</v>
      </c>
      <c r="C18" s="75">
        <f>COUNTIF(B9:B17,"*")</f>
        <v>5</v>
      </c>
      <c r="D18" s="67">
        <f>SUM(D9:D17)</f>
        <v>620</v>
      </c>
      <c r="E18" s="68"/>
    </row>
    <row r="19" spans="1:5" x14ac:dyDescent="0.2">
      <c r="A19" s="84"/>
      <c r="B19" s="52"/>
      <c r="C19" s="57"/>
      <c r="D19" s="39"/>
      <c r="E19" s="58"/>
    </row>
    <row r="20" spans="1:5" x14ac:dyDescent="0.2">
      <c r="A20" s="53"/>
      <c r="B20" s="54"/>
      <c r="C20" s="54"/>
      <c r="D20" s="54"/>
      <c r="E20" s="55"/>
    </row>
  </sheetData>
  <sheetProtection formatCells="0" formatColumns="0" formatRows="0" insertColumns="0" insertRows="0"/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Normal="100" workbookViewId="0">
      <selection activeCell="B4" sqref="B4:E4"/>
    </sheetView>
  </sheetViews>
  <sheetFormatPr defaultColWidth="9.140625" defaultRowHeight="12.75" x14ac:dyDescent="0.2"/>
  <cols>
    <col min="1" max="1" width="27.5703125" style="11" customWidth="1"/>
    <col min="2" max="2" width="23.5703125" style="11" customWidth="1"/>
    <col min="3" max="5" width="27.5703125" style="11" customWidth="1"/>
    <col min="6" max="16384" width="9.140625" style="12"/>
  </cols>
  <sheetData>
    <row r="1" spans="1:5" ht="36" customHeight="1" x14ac:dyDescent="0.2">
      <c r="A1" s="192" t="s">
        <v>24</v>
      </c>
      <c r="B1" s="192"/>
      <c r="C1" s="192"/>
      <c r="D1" s="192"/>
      <c r="E1" s="192"/>
    </row>
    <row r="2" spans="1:5" ht="36" customHeight="1" x14ac:dyDescent="0.2">
      <c r="A2" s="30" t="s">
        <v>8</v>
      </c>
      <c r="B2" s="196" t="str">
        <f>'CE GM Travel'!B2</f>
        <v>Museum of NZ Te Papa Tongarewa</v>
      </c>
      <c r="C2" s="196"/>
      <c r="D2" s="196"/>
      <c r="E2" s="196"/>
    </row>
    <row r="3" spans="1:5" ht="36" customHeight="1" x14ac:dyDescent="0.2">
      <c r="A3" s="30" t="s">
        <v>9</v>
      </c>
      <c r="B3" s="197" t="str">
        <f>'CE GM Travel'!B3</f>
        <v>Geraint Martin</v>
      </c>
      <c r="C3" s="197"/>
      <c r="D3" s="197"/>
      <c r="E3" s="197"/>
    </row>
    <row r="4" spans="1:5" ht="36" customHeight="1" x14ac:dyDescent="0.2">
      <c r="A4" s="81" t="s">
        <v>3</v>
      </c>
      <c r="B4" s="207" t="str">
        <f>'CE GM Travel'!B4</f>
        <v>1 July 2019 to 20 December 2019</v>
      </c>
      <c r="C4" s="207"/>
      <c r="D4" s="207"/>
      <c r="E4" s="207"/>
    </row>
    <row r="5" spans="1:5" ht="36" customHeight="1" x14ac:dyDescent="0.2">
      <c r="A5" s="184" t="s">
        <v>6</v>
      </c>
      <c r="B5" s="209"/>
      <c r="C5" s="200"/>
      <c r="D5" s="200"/>
      <c r="E5" s="201"/>
    </row>
    <row r="6" spans="1:5" ht="19.5" customHeight="1" x14ac:dyDescent="0.2">
      <c r="A6" s="208" t="s">
        <v>35</v>
      </c>
      <c r="B6" s="202"/>
      <c r="C6" s="202"/>
      <c r="D6" s="202"/>
      <c r="E6" s="203"/>
    </row>
    <row r="7" spans="1:5" ht="36" customHeight="1" x14ac:dyDescent="0.25">
      <c r="A7" s="178" t="s">
        <v>6</v>
      </c>
      <c r="B7" s="179"/>
      <c r="C7" s="82"/>
      <c r="D7" s="82"/>
      <c r="E7" s="83"/>
    </row>
    <row r="8" spans="1:5" ht="25.5" x14ac:dyDescent="0.2">
      <c r="A8" s="18" t="s">
        <v>0</v>
      </c>
      <c r="B8" s="2" t="s">
        <v>57</v>
      </c>
      <c r="C8" s="2" t="s">
        <v>65</v>
      </c>
      <c r="D8" s="2" t="s">
        <v>66</v>
      </c>
      <c r="E8" s="9" t="s">
        <v>2</v>
      </c>
    </row>
    <row r="9" spans="1:5" s="63" customFormat="1" ht="15.75" hidden="1" customHeight="1" x14ac:dyDescent="0.2">
      <c r="A9" s="97"/>
      <c r="B9" s="103"/>
      <c r="C9" s="98"/>
      <c r="D9" s="98"/>
      <c r="E9" s="99"/>
    </row>
    <row r="10" spans="1:5" s="63" customFormat="1" x14ac:dyDescent="0.2">
      <c r="A10" s="64"/>
      <c r="B10" s="102"/>
      <c r="C10" s="65"/>
      <c r="D10" s="65"/>
      <c r="E10" s="66"/>
    </row>
    <row r="11" spans="1:5" s="63" customFormat="1" x14ac:dyDescent="0.2">
      <c r="A11" s="114" t="s">
        <v>55</v>
      </c>
      <c r="B11" s="102"/>
    </row>
    <row r="12" spans="1:5" s="63" customFormat="1" x14ac:dyDescent="0.2">
      <c r="A12" s="114"/>
      <c r="B12" s="102"/>
      <c r="C12" s="65"/>
      <c r="D12" s="65"/>
      <c r="E12" s="66"/>
    </row>
    <row r="13" spans="1:5" s="63" customFormat="1" x14ac:dyDescent="0.2">
      <c r="A13" s="64"/>
      <c r="B13" s="102"/>
      <c r="C13" s="65"/>
      <c r="D13" s="65"/>
      <c r="E13" s="66"/>
    </row>
    <row r="14" spans="1:5" s="63" customFormat="1" hidden="1" x14ac:dyDescent="0.2">
      <c r="A14" s="64"/>
      <c r="B14" s="65"/>
      <c r="C14" s="65"/>
      <c r="D14" s="65"/>
      <c r="E14" s="66"/>
    </row>
    <row r="15" spans="1:5" ht="27.75" customHeight="1" x14ac:dyDescent="0.2">
      <c r="A15" s="76" t="s">
        <v>14</v>
      </c>
      <c r="B15" s="77">
        <f>SUM(B9:B14)</f>
        <v>0</v>
      </c>
      <c r="C15" s="78"/>
      <c r="D15" s="79"/>
      <c r="E15" s="80"/>
    </row>
    <row r="16" spans="1:5" ht="14.1" customHeight="1" x14ac:dyDescent="0.2">
      <c r="A16" s="56"/>
      <c r="B16" s="40"/>
      <c r="C16" s="57"/>
      <c r="D16" s="57"/>
      <c r="E16" s="58"/>
    </row>
    <row r="17" spans="1:6" x14ac:dyDescent="0.2">
      <c r="A17" s="59"/>
      <c r="B17" s="41"/>
      <c r="C17" s="60"/>
      <c r="D17" s="60"/>
      <c r="E17" s="61"/>
      <c r="F17" s="15"/>
    </row>
    <row r="18" spans="1:6" x14ac:dyDescent="0.2">
      <c r="A18" s="16"/>
      <c r="B18" s="14"/>
      <c r="C18" s="14"/>
      <c r="D18" s="14"/>
      <c r="E18" s="34"/>
      <c r="F18" s="15"/>
    </row>
    <row r="19" spans="1:6" x14ac:dyDescent="0.2">
      <c r="A19" s="16"/>
      <c r="B19" s="14"/>
      <c r="C19" s="14"/>
      <c r="D19" s="14"/>
      <c r="E19" s="34"/>
      <c r="F19" s="15"/>
    </row>
    <row r="20" spans="1:6" x14ac:dyDescent="0.2">
      <c r="A20" s="16"/>
      <c r="B20" s="14"/>
      <c r="C20" s="14"/>
      <c r="D20" s="14"/>
      <c r="E20" s="34"/>
      <c r="F20" s="15"/>
    </row>
    <row r="21" spans="1:6" x14ac:dyDescent="0.2">
      <c r="A21" s="16"/>
      <c r="B21" s="14"/>
      <c r="C21" s="14"/>
      <c r="D21" s="14"/>
      <c r="E21" s="34"/>
      <c r="F21" s="15"/>
    </row>
    <row r="22" spans="1:6" x14ac:dyDescent="0.2">
      <c r="A22" s="34"/>
      <c r="B22" s="34"/>
      <c r="C22" s="34"/>
      <c r="D22" s="34"/>
      <c r="E22" s="34"/>
    </row>
    <row r="23" spans="1:6" x14ac:dyDescent="0.2">
      <c r="A23" s="34"/>
      <c r="B23" s="34"/>
      <c r="C23" s="34"/>
      <c r="D23" s="34"/>
      <c r="E23" s="34"/>
    </row>
  </sheetData>
  <sheetProtection formatCells="0" formatColumns="0" formatRows="0" insertColumns="0" insertRows="0"/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14" zoomScaleNormal="100" workbookViewId="0">
      <selection activeCell="G51" sqref="G51"/>
    </sheetView>
  </sheetViews>
  <sheetFormatPr defaultColWidth="9.140625" defaultRowHeight="12.75" x14ac:dyDescent="0.2"/>
  <cols>
    <col min="1" max="1" width="27.5703125" style="6" customWidth="1"/>
    <col min="2" max="2" width="23.5703125" style="1" customWidth="1"/>
    <col min="3" max="3" width="54.5703125" style="1" customWidth="1"/>
    <col min="4" max="4" width="46" style="1" customWidth="1"/>
    <col min="5" max="16384" width="9.140625" style="1"/>
  </cols>
  <sheetData>
    <row r="1" spans="1:4" ht="36" customHeight="1" x14ac:dyDescent="0.2">
      <c r="A1" s="175" t="s">
        <v>24</v>
      </c>
      <c r="B1" s="176"/>
      <c r="C1" s="176"/>
      <c r="D1" s="177"/>
    </row>
    <row r="2" spans="1:4" ht="36" customHeight="1" x14ac:dyDescent="0.2">
      <c r="A2" s="30" t="s">
        <v>8</v>
      </c>
      <c r="B2" s="181" t="s">
        <v>45</v>
      </c>
      <c r="C2" s="181"/>
      <c r="D2" s="181"/>
    </row>
    <row r="3" spans="1:4" ht="36" customHeight="1" x14ac:dyDescent="0.2">
      <c r="A3" s="30" t="s">
        <v>9</v>
      </c>
      <c r="B3" s="182" t="s">
        <v>74</v>
      </c>
      <c r="C3" s="182"/>
      <c r="D3" s="182"/>
    </row>
    <row r="4" spans="1:4" ht="36" customHeight="1" x14ac:dyDescent="0.2">
      <c r="A4" s="81" t="s">
        <v>3</v>
      </c>
      <c r="B4" s="183" t="s">
        <v>75</v>
      </c>
      <c r="C4" s="183"/>
      <c r="D4" s="183"/>
    </row>
    <row r="5" spans="1:4" s="3" customFormat="1" ht="36" customHeight="1" x14ac:dyDescent="0.2">
      <c r="A5" s="184" t="s">
        <v>10</v>
      </c>
      <c r="B5" s="185"/>
      <c r="C5" s="185"/>
      <c r="D5" s="186"/>
    </row>
    <row r="6" spans="1:4" s="3" customFormat="1" ht="19.5" customHeight="1" x14ac:dyDescent="0.2">
      <c r="A6" s="187" t="s">
        <v>39</v>
      </c>
      <c r="B6" s="188"/>
      <c r="C6" s="188"/>
      <c r="D6" s="189"/>
    </row>
    <row r="7" spans="1:4" s="4" customFormat="1" ht="36" customHeight="1" x14ac:dyDescent="0.2">
      <c r="A7" s="178" t="s">
        <v>69</v>
      </c>
      <c r="B7" s="179"/>
      <c r="C7" s="179"/>
      <c r="D7" s="180"/>
    </row>
    <row r="8" spans="1:4" s="3" customFormat="1" ht="25.5" customHeight="1" x14ac:dyDescent="0.2">
      <c r="A8" s="18" t="s">
        <v>26</v>
      </c>
      <c r="B8" s="2" t="s">
        <v>58</v>
      </c>
      <c r="C8" s="2" t="s">
        <v>59</v>
      </c>
      <c r="D8" s="9" t="s">
        <v>17</v>
      </c>
    </row>
    <row r="9" spans="1:4" s="94" customFormat="1" ht="12.75" hidden="1" customHeight="1" x14ac:dyDescent="0.2">
      <c r="A9" s="91"/>
      <c r="B9" s="100"/>
      <c r="C9" s="92"/>
      <c r="D9" s="93"/>
    </row>
    <row r="10" spans="1:4" s="94" customFormat="1" x14ac:dyDescent="0.2">
      <c r="A10" s="127"/>
      <c r="B10" s="128"/>
      <c r="C10" s="129"/>
      <c r="D10" s="130"/>
    </row>
    <row r="11" spans="1:4" s="94" customFormat="1" x14ac:dyDescent="0.2">
      <c r="A11" s="152">
        <v>43968</v>
      </c>
      <c r="B11" s="132">
        <v>809.43</v>
      </c>
      <c r="C11" s="112" t="s">
        <v>110</v>
      </c>
      <c r="D11" s="134" t="s">
        <v>111</v>
      </c>
    </row>
    <row r="12" spans="1:4" s="94" customFormat="1" x14ac:dyDescent="0.2">
      <c r="A12" s="136"/>
      <c r="B12" s="137"/>
      <c r="C12" s="138"/>
      <c r="D12" s="139"/>
    </row>
    <row r="13" spans="1:4" s="94" customFormat="1" ht="12.75" hidden="1" customHeight="1" x14ac:dyDescent="0.2">
      <c r="A13" s="91"/>
      <c r="B13" s="92"/>
      <c r="C13" s="92"/>
      <c r="D13" s="93"/>
    </row>
    <row r="14" spans="1:4" ht="19.5" customHeight="1" x14ac:dyDescent="0.2">
      <c r="A14" s="42" t="s">
        <v>4</v>
      </c>
      <c r="B14" s="46">
        <f>SUM(B9:B13)</f>
        <v>809.43</v>
      </c>
      <c r="C14" s="89"/>
      <c r="D14" s="90"/>
    </row>
    <row r="15" spans="1:4" ht="5.25" customHeight="1" x14ac:dyDescent="0.2">
      <c r="A15" s="25"/>
      <c r="B15" s="112"/>
      <c r="C15" s="112"/>
      <c r="D15" s="112"/>
    </row>
    <row r="16" spans="1:4" s="4" customFormat="1" ht="36" customHeight="1" x14ac:dyDescent="0.2">
      <c r="A16" s="171" t="s">
        <v>43</v>
      </c>
      <c r="B16" s="172"/>
      <c r="C16" s="172"/>
      <c r="D16" s="86"/>
    </row>
    <row r="17" spans="1:4" s="3" customFormat="1" ht="25.5" customHeight="1" x14ac:dyDescent="0.2">
      <c r="A17" s="18" t="s">
        <v>26</v>
      </c>
      <c r="B17" s="2" t="s">
        <v>57</v>
      </c>
      <c r="C17" s="2" t="s">
        <v>60</v>
      </c>
      <c r="D17" s="9" t="s">
        <v>16</v>
      </c>
    </row>
    <row r="18" spans="1:4" s="94" customFormat="1" ht="17.25" hidden="1" customHeight="1" x14ac:dyDescent="0.2">
      <c r="A18" s="91"/>
      <c r="B18" s="100"/>
      <c r="C18" s="92"/>
      <c r="D18" s="93"/>
    </row>
    <row r="19" spans="1:4" s="94" customFormat="1" x14ac:dyDescent="0.2">
      <c r="A19" s="127"/>
      <c r="B19" s="128"/>
      <c r="C19" s="129"/>
      <c r="D19" s="130"/>
    </row>
    <row r="20" spans="1:4" s="94" customFormat="1" x14ac:dyDescent="0.2">
      <c r="A20" s="131">
        <v>43865</v>
      </c>
      <c r="B20" s="132">
        <v>14</v>
      </c>
      <c r="C20" s="133" t="s">
        <v>249</v>
      </c>
      <c r="D20" s="134" t="s">
        <v>49</v>
      </c>
    </row>
    <row r="21" spans="1:4" s="94" customFormat="1" x14ac:dyDescent="0.2">
      <c r="A21" s="131">
        <v>43865</v>
      </c>
      <c r="B21" s="132">
        <v>635.34</v>
      </c>
      <c r="C21" s="133" t="s">
        <v>249</v>
      </c>
      <c r="D21" s="134" t="s">
        <v>50</v>
      </c>
    </row>
    <row r="22" spans="1:4" s="94" customFormat="1" x14ac:dyDescent="0.2">
      <c r="A22" s="131">
        <v>43865</v>
      </c>
      <c r="B22" s="132">
        <v>20</v>
      </c>
      <c r="C22" s="133" t="s">
        <v>249</v>
      </c>
      <c r="D22" s="134" t="s">
        <v>49</v>
      </c>
    </row>
    <row r="23" spans="1:4" s="94" customFormat="1" x14ac:dyDescent="0.2">
      <c r="A23" s="131">
        <v>43865</v>
      </c>
      <c r="B23" s="132">
        <v>20</v>
      </c>
      <c r="C23" s="133" t="s">
        <v>249</v>
      </c>
      <c r="D23" s="134" t="s">
        <v>49</v>
      </c>
    </row>
    <row r="24" spans="1:4" s="94" customFormat="1" x14ac:dyDescent="0.2">
      <c r="A24" s="131">
        <v>43865</v>
      </c>
      <c r="B24" s="132">
        <v>181.38</v>
      </c>
      <c r="C24" s="133" t="s">
        <v>249</v>
      </c>
      <c r="D24" s="134" t="s">
        <v>71</v>
      </c>
    </row>
    <row r="25" spans="1:4" s="94" customFormat="1" x14ac:dyDescent="0.2">
      <c r="A25" s="131">
        <v>43865</v>
      </c>
      <c r="B25" s="132">
        <v>4</v>
      </c>
      <c r="C25" s="133" t="s">
        <v>249</v>
      </c>
      <c r="D25" s="134" t="s">
        <v>49</v>
      </c>
    </row>
    <row r="26" spans="1:4" s="94" customFormat="1" x14ac:dyDescent="0.2">
      <c r="A26" s="131">
        <v>43865</v>
      </c>
      <c r="B26" s="132">
        <v>180.58</v>
      </c>
      <c r="C26" s="133" t="s">
        <v>249</v>
      </c>
      <c r="D26" s="134" t="s">
        <v>70</v>
      </c>
    </row>
    <row r="27" spans="1:4" s="94" customFormat="1" x14ac:dyDescent="0.2">
      <c r="A27" s="131">
        <v>43865</v>
      </c>
      <c r="B27" s="132">
        <v>4</v>
      </c>
      <c r="C27" s="133" t="s">
        <v>249</v>
      </c>
      <c r="D27" s="134" t="s">
        <v>49</v>
      </c>
    </row>
    <row r="28" spans="1:4" s="94" customFormat="1" x14ac:dyDescent="0.2">
      <c r="A28" s="131">
        <v>43865</v>
      </c>
      <c r="B28" s="132">
        <v>4</v>
      </c>
      <c r="C28" s="133" t="s">
        <v>249</v>
      </c>
      <c r="D28" s="134" t="s">
        <v>49</v>
      </c>
    </row>
    <row r="29" spans="1:4" s="94" customFormat="1" x14ac:dyDescent="0.2">
      <c r="A29" s="135" t="s">
        <v>113</v>
      </c>
      <c r="B29" s="132">
        <v>19.53</v>
      </c>
      <c r="C29" s="133" t="s">
        <v>114</v>
      </c>
      <c r="D29" s="134" t="s">
        <v>78</v>
      </c>
    </row>
    <row r="30" spans="1:4" s="94" customFormat="1" x14ac:dyDescent="0.2">
      <c r="A30" s="135" t="s">
        <v>113</v>
      </c>
      <c r="B30" s="132">
        <v>16.39</v>
      </c>
      <c r="C30" s="133" t="s">
        <v>249</v>
      </c>
      <c r="D30" s="134" t="s">
        <v>51</v>
      </c>
    </row>
    <row r="31" spans="1:4" s="94" customFormat="1" x14ac:dyDescent="0.2">
      <c r="A31" s="131">
        <v>43866</v>
      </c>
      <c r="B31" s="132">
        <v>155.65</v>
      </c>
      <c r="C31" s="133" t="s">
        <v>249</v>
      </c>
      <c r="D31" s="134" t="s">
        <v>70</v>
      </c>
    </row>
    <row r="32" spans="1:4" s="94" customFormat="1" x14ac:dyDescent="0.2">
      <c r="A32" s="135" t="s">
        <v>115</v>
      </c>
      <c r="B32" s="132">
        <v>12.61</v>
      </c>
      <c r="C32" s="133" t="s">
        <v>116</v>
      </c>
      <c r="D32" s="134" t="s">
        <v>78</v>
      </c>
    </row>
    <row r="33" spans="1:4" s="94" customFormat="1" x14ac:dyDescent="0.2">
      <c r="A33" s="135" t="s">
        <v>117</v>
      </c>
      <c r="B33" s="132">
        <v>16.03</v>
      </c>
      <c r="C33" s="133" t="s">
        <v>251</v>
      </c>
      <c r="D33" s="134" t="s">
        <v>51</v>
      </c>
    </row>
    <row r="34" spans="1:4" s="94" customFormat="1" x14ac:dyDescent="0.2">
      <c r="A34" s="135" t="s">
        <v>119</v>
      </c>
      <c r="B34" s="132">
        <v>59.83</v>
      </c>
      <c r="C34" s="133" t="s">
        <v>250</v>
      </c>
      <c r="D34" s="134" t="s">
        <v>51</v>
      </c>
    </row>
    <row r="35" spans="1:4" s="94" customFormat="1" x14ac:dyDescent="0.2">
      <c r="A35" s="131">
        <v>43950</v>
      </c>
      <c r="B35" s="132">
        <v>14</v>
      </c>
      <c r="C35" s="133" t="s">
        <v>120</v>
      </c>
      <c r="D35" s="134" t="s">
        <v>124</v>
      </c>
    </row>
    <row r="36" spans="1:4" s="94" customFormat="1" x14ac:dyDescent="0.2">
      <c r="A36" s="131">
        <v>43950</v>
      </c>
      <c r="B36" s="132">
        <v>20</v>
      </c>
      <c r="C36" s="133" t="s">
        <v>120</v>
      </c>
      <c r="D36" s="134" t="s">
        <v>124</v>
      </c>
    </row>
    <row r="37" spans="1:4" s="94" customFormat="1" x14ac:dyDescent="0.2">
      <c r="A37" s="131">
        <v>43950</v>
      </c>
      <c r="B37" s="132">
        <v>10</v>
      </c>
      <c r="C37" s="133" t="s">
        <v>120</v>
      </c>
      <c r="D37" s="134" t="s">
        <v>124</v>
      </c>
    </row>
    <row r="38" spans="1:4" s="94" customFormat="1" x14ac:dyDescent="0.2">
      <c r="A38" s="131">
        <v>43963</v>
      </c>
      <c r="B38" s="132">
        <v>14</v>
      </c>
      <c r="C38" s="133" t="s">
        <v>112</v>
      </c>
      <c r="D38" s="134" t="s">
        <v>124</v>
      </c>
    </row>
    <row r="39" spans="1:4" s="94" customFormat="1" x14ac:dyDescent="0.2">
      <c r="A39" s="131">
        <v>43963</v>
      </c>
      <c r="B39" s="132">
        <v>20</v>
      </c>
      <c r="C39" s="133" t="s">
        <v>112</v>
      </c>
      <c r="D39" s="134" t="s">
        <v>124</v>
      </c>
    </row>
    <row r="40" spans="1:4" s="94" customFormat="1" x14ac:dyDescent="0.2">
      <c r="A40" s="131">
        <v>43963</v>
      </c>
      <c r="B40" s="132">
        <v>20</v>
      </c>
      <c r="C40" s="133" t="s">
        <v>112</v>
      </c>
      <c r="D40" s="134" t="s">
        <v>124</v>
      </c>
    </row>
    <row r="41" spans="1:4" s="94" customFormat="1" x14ac:dyDescent="0.2">
      <c r="A41" s="131">
        <v>43963</v>
      </c>
      <c r="B41" s="132">
        <v>10</v>
      </c>
      <c r="C41" s="133" t="s">
        <v>112</v>
      </c>
      <c r="D41" s="134" t="s">
        <v>124</v>
      </c>
    </row>
    <row r="42" spans="1:4" s="94" customFormat="1" x14ac:dyDescent="0.2">
      <c r="A42" s="136"/>
      <c r="B42" s="137"/>
      <c r="C42" s="138"/>
      <c r="D42" s="139"/>
    </row>
    <row r="43" spans="1:4" s="94" customFormat="1" hidden="1" x14ac:dyDescent="0.2">
      <c r="A43" s="91"/>
      <c r="B43" s="92"/>
      <c r="C43" s="92"/>
      <c r="D43" s="93"/>
    </row>
    <row r="44" spans="1:4" ht="19.5" customHeight="1" x14ac:dyDescent="0.2">
      <c r="A44" s="42" t="s">
        <v>4</v>
      </c>
      <c r="B44" s="46">
        <f>SUM(B18:B43)</f>
        <v>1451.34</v>
      </c>
      <c r="C44" s="89"/>
      <c r="D44" s="90"/>
    </row>
    <row r="45" spans="1:4" ht="5.25" customHeight="1" x14ac:dyDescent="0.2">
      <c r="A45" s="25"/>
      <c r="B45" s="112"/>
      <c r="C45" s="112"/>
      <c r="D45" s="112"/>
    </row>
    <row r="46" spans="1:4" ht="36" customHeight="1" x14ac:dyDescent="0.2">
      <c r="A46" s="173" t="s">
        <v>15</v>
      </c>
      <c r="B46" s="174"/>
      <c r="C46" s="174"/>
      <c r="D46" s="87"/>
    </row>
    <row r="47" spans="1:4" ht="25.5" customHeight="1" x14ac:dyDescent="0.2">
      <c r="A47" s="18" t="s">
        <v>0</v>
      </c>
      <c r="B47" s="2" t="s">
        <v>57</v>
      </c>
      <c r="C47" s="2" t="s">
        <v>61</v>
      </c>
      <c r="D47" s="9" t="s">
        <v>11</v>
      </c>
    </row>
    <row r="48" spans="1:4" s="94" customFormat="1" ht="15.75" hidden="1" customHeight="1" x14ac:dyDescent="0.2">
      <c r="A48" s="91"/>
      <c r="B48" s="100"/>
      <c r="C48" s="92"/>
      <c r="D48" s="93"/>
    </row>
    <row r="49" spans="1:11" s="94" customFormat="1" ht="12.75" customHeight="1" x14ac:dyDescent="0.2">
      <c r="A49" s="127"/>
      <c r="B49" s="128"/>
      <c r="C49" s="129"/>
      <c r="D49" s="130"/>
      <c r="F49" s="95"/>
      <c r="G49" s="95"/>
      <c r="H49" s="95"/>
      <c r="I49" s="95"/>
      <c r="J49" s="95"/>
      <c r="K49" s="95"/>
    </row>
    <row r="50" spans="1:11" s="94" customFormat="1" x14ac:dyDescent="0.2">
      <c r="A50" s="135" t="s">
        <v>118</v>
      </c>
      <c r="B50" s="132">
        <v>11.57</v>
      </c>
      <c r="C50" s="133" t="s">
        <v>252</v>
      </c>
      <c r="D50" s="134" t="s">
        <v>51</v>
      </c>
    </row>
    <row r="51" spans="1:11" s="94" customFormat="1" x14ac:dyDescent="0.2">
      <c r="A51" s="135" t="s">
        <v>118</v>
      </c>
      <c r="B51" s="132">
        <v>28.09</v>
      </c>
      <c r="C51" s="133" t="s">
        <v>252</v>
      </c>
      <c r="D51" s="134" t="s">
        <v>51</v>
      </c>
    </row>
    <row r="52" spans="1:11" s="94" customFormat="1" x14ac:dyDescent="0.2">
      <c r="A52" s="135" t="s">
        <v>118</v>
      </c>
      <c r="B52" s="132">
        <v>8.6999999999999993</v>
      </c>
      <c r="C52" s="133" t="s">
        <v>253</v>
      </c>
      <c r="D52" s="134" t="s">
        <v>121</v>
      </c>
    </row>
    <row r="53" spans="1:11" s="94" customFormat="1" x14ac:dyDescent="0.2">
      <c r="A53" s="135" t="s">
        <v>122</v>
      </c>
      <c r="B53" s="132">
        <v>18.260000000000002</v>
      </c>
      <c r="C53" s="133" t="s">
        <v>254</v>
      </c>
      <c r="D53" s="134" t="s">
        <v>51</v>
      </c>
    </row>
    <row r="54" spans="1:11" s="94" customFormat="1" x14ac:dyDescent="0.2">
      <c r="A54" s="135" t="s">
        <v>122</v>
      </c>
      <c r="B54" s="132">
        <v>16.96</v>
      </c>
      <c r="C54" s="133" t="s">
        <v>254</v>
      </c>
      <c r="D54" s="134" t="s">
        <v>51</v>
      </c>
    </row>
    <row r="55" spans="1:11" s="94" customFormat="1" x14ac:dyDescent="0.2">
      <c r="A55" s="135" t="s">
        <v>123</v>
      </c>
      <c r="B55" s="132">
        <v>6.28</v>
      </c>
      <c r="C55" s="133" t="s">
        <v>255</v>
      </c>
      <c r="D55" s="134" t="s">
        <v>121</v>
      </c>
    </row>
    <row r="56" spans="1:11" s="94" customFormat="1" x14ac:dyDescent="0.2">
      <c r="A56" s="152"/>
      <c r="B56" s="132"/>
      <c r="C56" s="112"/>
      <c r="D56" s="134"/>
    </row>
    <row r="57" spans="1:11" s="94" customFormat="1" ht="12.75" hidden="1" customHeight="1" x14ac:dyDescent="0.2">
      <c r="A57" s="91"/>
      <c r="B57" s="92"/>
      <c r="C57" s="92"/>
      <c r="D57" s="93"/>
    </row>
    <row r="58" spans="1:11" ht="19.5" customHeight="1" x14ac:dyDescent="0.2">
      <c r="A58" s="42" t="s">
        <v>4</v>
      </c>
      <c r="B58" s="46">
        <f>SUM(B48:B57)</f>
        <v>89.860000000000014</v>
      </c>
      <c r="C58" s="89"/>
      <c r="D58" s="90"/>
    </row>
    <row r="59" spans="1:11" ht="5.25" customHeight="1" x14ac:dyDescent="0.2">
      <c r="A59" s="25"/>
      <c r="B59" s="112"/>
      <c r="C59" s="112"/>
      <c r="D59" s="112"/>
    </row>
    <row r="60" spans="1:11" s="7" customFormat="1" ht="34.5" customHeight="1" x14ac:dyDescent="0.2">
      <c r="A60" s="27" t="s">
        <v>7</v>
      </c>
      <c r="B60" s="47">
        <f>B14+B44+B58</f>
        <v>2350.63</v>
      </c>
      <c r="C60" s="8"/>
      <c r="D60" s="88"/>
    </row>
    <row r="61" spans="1:11" s="112" customFormat="1" x14ac:dyDescent="0.2">
      <c r="B61" s="39"/>
      <c r="C61" s="40"/>
      <c r="D61" s="40"/>
    </row>
    <row r="62" spans="1:11" x14ac:dyDescent="0.2">
      <c r="A62" s="25"/>
      <c r="B62" s="112"/>
      <c r="C62" s="112"/>
      <c r="D62" s="112"/>
    </row>
    <row r="63" spans="1:11" x14ac:dyDescent="0.2">
      <c r="A63" s="25"/>
      <c r="B63" s="112"/>
      <c r="C63" s="112"/>
      <c r="D63" s="112"/>
    </row>
    <row r="64" spans="1:11" x14ac:dyDescent="0.2">
      <c r="A64" s="25"/>
      <c r="B64" s="112"/>
      <c r="C64" s="112"/>
      <c r="D64" s="112"/>
    </row>
    <row r="65" spans="1:4" x14ac:dyDescent="0.2">
      <c r="A65" s="25"/>
      <c r="B65" s="112"/>
      <c r="C65" s="112"/>
      <c r="D65" s="112"/>
    </row>
    <row r="66" spans="1:4" x14ac:dyDescent="0.2">
      <c r="A66" s="25"/>
      <c r="B66" s="112"/>
      <c r="C66" s="112"/>
      <c r="D66" s="112"/>
    </row>
    <row r="67" spans="1:4" x14ac:dyDescent="0.2">
      <c r="A67" s="25"/>
      <c r="B67" s="112"/>
      <c r="C67" s="112"/>
      <c r="D67" s="112"/>
    </row>
    <row r="68" spans="1:4" x14ac:dyDescent="0.2">
      <c r="A68" s="25"/>
      <c r="B68" s="112"/>
      <c r="C68" s="112"/>
      <c r="D68" s="112"/>
    </row>
    <row r="69" spans="1:4" x14ac:dyDescent="0.2">
      <c r="A69" s="25"/>
      <c r="B69" s="112"/>
      <c r="C69" s="112"/>
      <c r="D69" s="112"/>
    </row>
    <row r="70" spans="1:4" x14ac:dyDescent="0.2">
      <c r="A70" s="25"/>
      <c r="B70" s="112"/>
      <c r="C70" s="112"/>
      <c r="D70" s="112"/>
    </row>
    <row r="71" spans="1:4" x14ac:dyDescent="0.2">
      <c r="A71" s="25"/>
      <c r="B71" s="112"/>
      <c r="C71" s="112"/>
      <c r="D71" s="112"/>
    </row>
    <row r="72" spans="1:4" x14ac:dyDescent="0.2">
      <c r="A72" s="25"/>
      <c r="B72" s="112"/>
      <c r="C72" s="112"/>
      <c r="D72" s="112"/>
    </row>
  </sheetData>
  <sheetProtection formatCells="0" formatColumns="0" formatRows="0" insertColumns="0" insertRows="0"/>
  <sortState ref="A20:D50">
    <sortCondition ref="A20:A50"/>
  </sortState>
  <mergeCells count="9">
    <mergeCell ref="A7:D7"/>
    <mergeCell ref="A16:C16"/>
    <mergeCell ref="A46:C46"/>
    <mergeCell ref="A1:D1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F14" sqref="F14"/>
    </sheetView>
  </sheetViews>
  <sheetFormatPr defaultColWidth="9.140625" defaultRowHeight="12.75" x14ac:dyDescent="0.2"/>
  <cols>
    <col min="1" max="1" width="27.5703125" style="125" customWidth="1"/>
    <col min="2" max="2" width="23.5703125" style="125" customWidth="1"/>
    <col min="3" max="3" width="38" style="125" bestFit="1" customWidth="1"/>
    <col min="4" max="6" width="27.5703125" style="125" customWidth="1"/>
    <col min="7" max="16384" width="9.140625" style="15"/>
  </cols>
  <sheetData>
    <row r="1" spans="1:7" ht="36" customHeight="1" x14ac:dyDescent="0.2">
      <c r="A1" s="192" t="s">
        <v>24</v>
      </c>
      <c r="B1" s="192"/>
      <c r="C1" s="192"/>
      <c r="D1" s="192"/>
      <c r="E1" s="192"/>
      <c r="F1" s="192"/>
    </row>
    <row r="2" spans="1:7" ht="36" customHeight="1" x14ac:dyDescent="0.2">
      <c r="A2" s="30" t="s">
        <v>8</v>
      </c>
      <c r="B2" s="196" t="str">
        <f>'CE CJ Travel'!B2</f>
        <v>Museum of NZ Te Papa Tongarewa</v>
      </c>
      <c r="C2" s="196"/>
      <c r="D2" s="196"/>
      <c r="E2" s="196"/>
      <c r="F2" s="196"/>
      <c r="G2" s="31"/>
    </row>
    <row r="3" spans="1:7" ht="36" customHeight="1" x14ac:dyDescent="0.2">
      <c r="A3" s="30" t="s">
        <v>9</v>
      </c>
      <c r="B3" s="197" t="str">
        <f>'CE CJ Travel'!B3</f>
        <v>Courtney Johnston</v>
      </c>
      <c r="C3" s="197"/>
      <c r="D3" s="197"/>
      <c r="E3" s="197"/>
      <c r="F3" s="197"/>
      <c r="G3" s="32"/>
    </row>
    <row r="4" spans="1:7" ht="36" customHeight="1" x14ac:dyDescent="0.2">
      <c r="A4" s="30" t="s">
        <v>3</v>
      </c>
      <c r="B4" s="197" t="str">
        <f>'CE CJ Travel'!B4</f>
        <v>21 December 2019 to 30 June 2020</v>
      </c>
      <c r="C4" s="197"/>
      <c r="D4" s="197"/>
      <c r="E4" s="197"/>
      <c r="F4" s="197"/>
      <c r="G4" s="32"/>
    </row>
    <row r="5" spans="1:7" s="13" customFormat="1" ht="36" customHeight="1" x14ac:dyDescent="0.25">
      <c r="A5" s="198" t="s">
        <v>34</v>
      </c>
      <c r="B5" s="199"/>
      <c r="C5" s="200"/>
      <c r="D5" s="200"/>
      <c r="E5" s="200"/>
      <c r="F5" s="201"/>
    </row>
    <row r="6" spans="1:7" s="13" customFormat="1" ht="19.5" customHeight="1" x14ac:dyDescent="0.25">
      <c r="A6" s="193" t="s">
        <v>41</v>
      </c>
      <c r="B6" s="194"/>
      <c r="C6" s="194"/>
      <c r="D6" s="194"/>
      <c r="E6" s="194"/>
      <c r="F6" s="195"/>
    </row>
    <row r="7" spans="1:7" s="3" customFormat="1" ht="36" customHeight="1" x14ac:dyDescent="0.25">
      <c r="A7" s="190" t="s">
        <v>21</v>
      </c>
      <c r="B7" s="191"/>
      <c r="C7" s="82"/>
      <c r="D7" s="82"/>
      <c r="E7" s="82"/>
      <c r="F7" s="83"/>
    </row>
    <row r="8" spans="1:7" ht="25.5" x14ac:dyDescent="0.2">
      <c r="A8" s="18" t="s">
        <v>0</v>
      </c>
      <c r="B8" s="26" t="s">
        <v>57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s="85" customFormat="1" ht="16.5" hidden="1" customHeight="1" x14ac:dyDescent="0.2">
      <c r="A9" s="97"/>
      <c r="B9" s="101"/>
      <c r="C9" s="98"/>
      <c r="D9" s="98"/>
      <c r="E9" s="98"/>
      <c r="F9" s="99"/>
    </row>
    <row r="10" spans="1:7" s="85" customFormat="1" x14ac:dyDescent="0.2">
      <c r="A10" s="97" t="s">
        <v>44</v>
      </c>
      <c r="B10" s="101"/>
      <c r="C10" s="98"/>
      <c r="D10" s="98"/>
      <c r="E10" s="98"/>
      <c r="F10" s="99"/>
    </row>
    <row r="11" spans="1:7" s="85" customFormat="1" x14ac:dyDescent="0.2">
      <c r="A11" t="s">
        <v>125</v>
      </c>
      <c r="B11" s="120">
        <v>60.81</v>
      </c>
      <c r="C11" t="s">
        <v>126</v>
      </c>
      <c r="D11" s="117" t="s">
        <v>52</v>
      </c>
      <c r="E11" s="117" t="s">
        <v>53</v>
      </c>
      <c r="F11" s="118" t="s">
        <v>54</v>
      </c>
    </row>
    <row r="12" spans="1:7" s="85" customFormat="1" x14ac:dyDescent="0.2">
      <c r="A12" t="s">
        <v>127</v>
      </c>
      <c r="B12" s="120">
        <v>19.170000000000002</v>
      </c>
      <c r="C12" t="s">
        <v>128</v>
      </c>
      <c r="D12" s="117" t="s">
        <v>56</v>
      </c>
      <c r="E12" s="117" t="s">
        <v>53</v>
      </c>
      <c r="F12" s="118" t="s">
        <v>54</v>
      </c>
    </row>
    <row r="13" spans="1:7" s="85" customFormat="1" x14ac:dyDescent="0.2">
      <c r="A13" t="s">
        <v>129</v>
      </c>
      <c r="B13" s="120">
        <v>20.74</v>
      </c>
      <c r="C13" t="s">
        <v>130</v>
      </c>
      <c r="D13" s="117" t="s">
        <v>56</v>
      </c>
      <c r="E13" s="117" t="s">
        <v>53</v>
      </c>
      <c r="F13" s="118" t="s">
        <v>54</v>
      </c>
    </row>
    <row r="14" spans="1:7" s="85" customFormat="1" ht="12.75" customHeight="1" x14ac:dyDescent="0.2">
      <c r="A14" s="115"/>
      <c r="B14" s="116"/>
      <c r="C14" s="117"/>
      <c r="D14" s="117"/>
      <c r="E14" s="117"/>
      <c r="F14" s="118"/>
    </row>
    <row r="15" spans="1:7" s="85" customFormat="1" hidden="1" x14ac:dyDescent="0.2">
      <c r="A15" s="64"/>
      <c r="B15" s="65"/>
      <c r="C15" s="65"/>
      <c r="D15" s="65"/>
      <c r="E15" s="65"/>
      <c r="F15" s="66"/>
    </row>
    <row r="16" spans="1:7" ht="27.75" customHeight="1" x14ac:dyDescent="0.2">
      <c r="A16" s="44" t="s">
        <v>22</v>
      </c>
      <c r="B16" s="48">
        <f>SUM(B9:B15)</f>
        <v>100.72</v>
      </c>
      <c r="C16" s="19"/>
      <c r="D16" s="20"/>
      <c r="E16" s="20"/>
      <c r="F16" s="21"/>
    </row>
    <row r="17" spans="1:6" x14ac:dyDescent="0.2">
      <c r="A17" s="51"/>
      <c r="B17" s="57"/>
      <c r="C17" s="57"/>
      <c r="D17" s="57"/>
      <c r="E17" s="57"/>
      <c r="F17" s="58"/>
    </row>
  </sheetData>
  <sheetProtection formatCells="0" formatColumns="0" formatRows="0" insertColumns="0" insertRows="0"/>
  <mergeCells count="7">
    <mergeCell ref="A7:B7"/>
    <mergeCell ref="A1:F1"/>
    <mergeCell ref="B2:F2"/>
    <mergeCell ref="B3:F3"/>
    <mergeCell ref="B4:F4"/>
    <mergeCell ref="A5:F5"/>
    <mergeCell ref="A6:F6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Normal="100" workbookViewId="0">
      <selection activeCell="A10" sqref="A10:E14"/>
    </sheetView>
  </sheetViews>
  <sheetFormatPr defaultColWidth="9.140625" defaultRowHeight="12.75" x14ac:dyDescent="0.2"/>
  <cols>
    <col min="1" max="5" width="27.5703125" style="29" customWidth="1"/>
    <col min="6" max="16384" width="9.140625" style="24"/>
  </cols>
  <sheetData>
    <row r="1" spans="1:14" ht="36" customHeight="1" x14ac:dyDescent="0.2">
      <c r="A1" s="192" t="s">
        <v>24</v>
      </c>
      <c r="B1" s="192"/>
      <c r="C1" s="192"/>
      <c r="D1" s="192"/>
      <c r="E1" s="192"/>
      <c r="F1" s="49"/>
    </row>
    <row r="2" spans="1:14" ht="36" customHeight="1" x14ac:dyDescent="0.2">
      <c r="A2" s="30" t="s">
        <v>8</v>
      </c>
      <c r="B2" s="196" t="str">
        <f>'CE CJ Travel'!B2</f>
        <v>Museum of NZ Te Papa Tongarewa</v>
      </c>
      <c r="C2" s="196"/>
      <c r="D2" s="196"/>
      <c r="E2" s="196"/>
      <c r="F2" s="31"/>
      <c r="G2" s="31"/>
    </row>
    <row r="3" spans="1:14" ht="36" customHeight="1" x14ac:dyDescent="0.2">
      <c r="A3" s="30" t="s">
        <v>9</v>
      </c>
      <c r="B3" s="197" t="str">
        <f>'CE CJ Travel'!B3</f>
        <v>Courtney Johnston</v>
      </c>
      <c r="C3" s="197"/>
      <c r="D3" s="197"/>
      <c r="E3" s="197"/>
      <c r="F3" s="32"/>
      <c r="G3" s="32"/>
    </row>
    <row r="4" spans="1:14" ht="36" customHeight="1" x14ac:dyDescent="0.2">
      <c r="A4" s="30" t="s">
        <v>3</v>
      </c>
      <c r="B4" s="197" t="str">
        <f>'CE CJ Travel'!B4</f>
        <v>21 December 2019 to 30 June 2020</v>
      </c>
      <c r="C4" s="197"/>
      <c r="D4" s="197"/>
      <c r="E4" s="197"/>
      <c r="F4" s="32"/>
      <c r="G4" s="32"/>
    </row>
    <row r="5" spans="1:14" ht="36" customHeight="1" x14ac:dyDescent="0.2">
      <c r="A5" s="204" t="s">
        <v>63</v>
      </c>
      <c r="B5" s="205"/>
      <c r="C5" s="205"/>
      <c r="D5" s="205"/>
      <c r="E5" s="206"/>
    </row>
    <row r="6" spans="1:14" ht="20.100000000000001" customHeight="1" x14ac:dyDescent="0.2">
      <c r="A6" s="202" t="s">
        <v>38</v>
      </c>
      <c r="B6" s="202"/>
      <c r="C6" s="202"/>
      <c r="D6" s="202"/>
      <c r="E6" s="203"/>
      <c r="F6" s="33"/>
      <c r="G6" s="33"/>
    </row>
    <row r="7" spans="1:14" ht="36" customHeight="1" x14ac:dyDescent="0.25">
      <c r="A7" s="22" t="s">
        <v>19</v>
      </c>
      <c r="B7" s="5"/>
      <c r="C7" s="5"/>
      <c r="D7" s="5"/>
      <c r="E7" s="17"/>
    </row>
    <row r="8" spans="1:14" ht="25.5" x14ac:dyDescent="0.2">
      <c r="A8" s="18" t="s">
        <v>0</v>
      </c>
      <c r="B8" s="2" t="s">
        <v>64</v>
      </c>
      <c r="C8" s="2" t="s">
        <v>30</v>
      </c>
      <c r="D8" s="2" t="s">
        <v>62</v>
      </c>
      <c r="E8" s="9" t="s">
        <v>42</v>
      </c>
    </row>
    <row r="9" spans="1:14" s="85" customFormat="1" ht="15.75" hidden="1" customHeight="1" x14ac:dyDescent="0.2">
      <c r="A9" s="97"/>
      <c r="B9" s="98"/>
      <c r="C9" s="98"/>
      <c r="D9" s="103"/>
      <c r="E9" s="99"/>
    </row>
    <row r="10" spans="1:14" s="70" customFormat="1" x14ac:dyDescent="0.2">
      <c r="A10" s="140"/>
      <c r="B10" s="141"/>
      <c r="C10" s="141"/>
      <c r="D10" s="142"/>
      <c r="E10" s="143"/>
    </row>
    <row r="11" spans="1:14" s="70" customFormat="1" ht="25.5" x14ac:dyDescent="0.2">
      <c r="A11" s="110">
        <v>43836</v>
      </c>
      <c r="B11" s="145" t="s">
        <v>131</v>
      </c>
      <c r="C11" s="65" t="s">
        <v>133</v>
      </c>
      <c r="D11" s="102">
        <v>50</v>
      </c>
      <c r="E11" s="66" t="s">
        <v>132</v>
      </c>
    </row>
    <row r="12" spans="1:14" s="70" customFormat="1" ht="51" x14ac:dyDescent="0.2">
      <c r="A12" s="109">
        <v>43864</v>
      </c>
      <c r="B12" s="145" t="s">
        <v>134</v>
      </c>
      <c r="C12" s="145" t="s">
        <v>136</v>
      </c>
      <c r="D12" s="102">
        <v>100</v>
      </c>
      <c r="E12" s="146" t="s">
        <v>138</v>
      </c>
      <c r="N12" s="74"/>
    </row>
    <row r="13" spans="1:14" s="70" customFormat="1" ht="38.25" x14ac:dyDescent="0.2">
      <c r="A13" s="109">
        <v>43868</v>
      </c>
      <c r="B13" s="145" t="s">
        <v>135</v>
      </c>
      <c r="C13" s="145" t="s">
        <v>137</v>
      </c>
      <c r="D13" s="102">
        <v>100</v>
      </c>
      <c r="E13" s="146" t="s">
        <v>139</v>
      </c>
    </row>
    <row r="14" spans="1:14" s="70" customFormat="1" x14ac:dyDescent="0.2">
      <c r="A14" s="148"/>
      <c r="B14" s="149"/>
      <c r="C14" s="149"/>
      <c r="D14" s="150"/>
      <c r="E14" s="151"/>
    </row>
    <row r="15" spans="1:14" s="70" customFormat="1" hidden="1" x14ac:dyDescent="0.2">
      <c r="A15" s="71"/>
      <c r="B15" s="72"/>
      <c r="C15" s="72"/>
      <c r="D15" s="72"/>
      <c r="E15" s="73"/>
    </row>
    <row r="16" spans="1:14" ht="27.95" customHeight="1" x14ac:dyDescent="0.2">
      <c r="A16" s="44" t="s">
        <v>23</v>
      </c>
      <c r="B16" s="69" t="s">
        <v>18</v>
      </c>
      <c r="C16" s="75">
        <f>COUNTIF(B9:B15,"*")</f>
        <v>3</v>
      </c>
      <c r="D16" s="67">
        <f>SUM(D9:D15)</f>
        <v>250</v>
      </c>
      <c r="E16" s="68"/>
    </row>
    <row r="17" spans="1:5" x14ac:dyDescent="0.2">
      <c r="A17" s="84"/>
      <c r="B17" s="52"/>
      <c r="C17" s="57"/>
      <c r="D17" s="39"/>
      <c r="E17" s="58"/>
    </row>
    <row r="18" spans="1:5" x14ac:dyDescent="0.2">
      <c r="A18" s="53"/>
      <c r="B18" s="54"/>
      <c r="C18" s="54"/>
      <c r="D18" s="54"/>
      <c r="E18" s="55"/>
    </row>
  </sheetData>
  <sheetProtection formatCells="0" formatColumns="0" formatRows="0" insertColumns="0" insertRows="0"/>
  <mergeCells count="6">
    <mergeCell ref="A6:E6"/>
    <mergeCell ref="A1:E1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Normal="100" workbookViewId="0">
      <selection activeCell="B3" sqref="B3:E3"/>
    </sheetView>
  </sheetViews>
  <sheetFormatPr defaultColWidth="9.140625" defaultRowHeight="12.75" x14ac:dyDescent="0.2"/>
  <cols>
    <col min="1" max="1" width="27.5703125" style="11" customWidth="1"/>
    <col min="2" max="2" width="23.5703125" style="11" customWidth="1"/>
    <col min="3" max="5" width="27.5703125" style="11" customWidth="1"/>
    <col min="6" max="16384" width="9.140625" style="12"/>
  </cols>
  <sheetData>
    <row r="1" spans="1:5" ht="36" customHeight="1" x14ac:dyDescent="0.2">
      <c r="A1" s="192" t="s">
        <v>24</v>
      </c>
      <c r="B1" s="192"/>
      <c r="C1" s="192"/>
      <c r="D1" s="192"/>
      <c r="E1" s="192"/>
    </row>
    <row r="2" spans="1:5" ht="36" customHeight="1" x14ac:dyDescent="0.2">
      <c r="A2" s="30" t="s">
        <v>8</v>
      </c>
      <c r="B2" s="196" t="str">
        <f>'CE CJ Travel'!B2</f>
        <v>Museum of NZ Te Papa Tongarewa</v>
      </c>
      <c r="C2" s="196"/>
      <c r="D2" s="196"/>
      <c r="E2" s="196"/>
    </row>
    <row r="3" spans="1:5" ht="36" customHeight="1" x14ac:dyDescent="0.2">
      <c r="A3" s="30" t="s">
        <v>9</v>
      </c>
      <c r="B3" s="197" t="str">
        <f>'CE CJ Travel'!B3</f>
        <v>Courtney Johnston</v>
      </c>
      <c r="C3" s="197"/>
      <c r="D3" s="197"/>
      <c r="E3" s="197"/>
    </row>
    <row r="4" spans="1:5" ht="36" customHeight="1" x14ac:dyDescent="0.2">
      <c r="A4" s="81" t="s">
        <v>3</v>
      </c>
      <c r="B4" s="207" t="str">
        <f>'CE CJ Travel'!B4</f>
        <v>21 December 2019 to 30 June 2020</v>
      </c>
      <c r="C4" s="207"/>
      <c r="D4" s="207"/>
      <c r="E4" s="207"/>
    </row>
    <row r="5" spans="1:5" ht="36" customHeight="1" x14ac:dyDescent="0.2">
      <c r="A5" s="184" t="s">
        <v>6</v>
      </c>
      <c r="B5" s="209"/>
      <c r="C5" s="200"/>
      <c r="D5" s="200"/>
      <c r="E5" s="201"/>
    </row>
    <row r="6" spans="1:5" ht="19.5" customHeight="1" x14ac:dyDescent="0.2">
      <c r="A6" s="208" t="s">
        <v>35</v>
      </c>
      <c r="B6" s="202"/>
      <c r="C6" s="202"/>
      <c r="D6" s="202"/>
      <c r="E6" s="203"/>
    </row>
    <row r="7" spans="1:5" ht="36" customHeight="1" x14ac:dyDescent="0.25">
      <c r="A7" s="178" t="s">
        <v>6</v>
      </c>
      <c r="B7" s="179"/>
      <c r="C7" s="82"/>
      <c r="D7" s="82"/>
      <c r="E7" s="83"/>
    </row>
    <row r="8" spans="1:5" ht="25.5" x14ac:dyDescent="0.2">
      <c r="A8" s="18" t="s">
        <v>0</v>
      </c>
      <c r="B8" s="2" t="s">
        <v>57</v>
      </c>
      <c r="C8" s="2" t="s">
        <v>65</v>
      </c>
      <c r="D8" s="2" t="s">
        <v>66</v>
      </c>
      <c r="E8" s="9" t="s">
        <v>2</v>
      </c>
    </row>
    <row r="9" spans="1:5" s="63" customFormat="1" ht="15.75" hidden="1" customHeight="1" x14ac:dyDescent="0.2">
      <c r="A9" s="97"/>
      <c r="B9" s="103"/>
      <c r="C9" s="98"/>
      <c r="D9" s="98"/>
      <c r="E9" s="99"/>
    </row>
    <row r="10" spans="1:5" s="63" customFormat="1" x14ac:dyDescent="0.2">
      <c r="A10" s="64"/>
      <c r="B10" s="102"/>
      <c r="C10" s="65"/>
      <c r="D10" s="65"/>
      <c r="E10" s="66"/>
    </row>
    <row r="11" spans="1:5" s="63" customFormat="1" x14ac:dyDescent="0.2">
      <c r="A11" s="114" t="s">
        <v>55</v>
      </c>
      <c r="B11" s="102"/>
    </row>
    <row r="12" spans="1:5" s="63" customFormat="1" x14ac:dyDescent="0.2">
      <c r="A12" s="114"/>
      <c r="B12" s="102"/>
      <c r="C12" s="65"/>
      <c r="D12" s="65"/>
      <c r="E12" s="66"/>
    </row>
    <row r="13" spans="1:5" s="63" customFormat="1" x14ac:dyDescent="0.2">
      <c r="A13" s="64"/>
      <c r="B13" s="102"/>
      <c r="C13" s="65"/>
      <c r="D13" s="65"/>
      <c r="E13" s="66"/>
    </row>
    <row r="14" spans="1:5" s="63" customFormat="1" hidden="1" x14ac:dyDescent="0.2">
      <c r="A14" s="64"/>
      <c r="B14" s="65"/>
      <c r="C14" s="65"/>
      <c r="D14" s="65"/>
      <c r="E14" s="66"/>
    </row>
    <row r="15" spans="1:5" ht="27.75" customHeight="1" x14ac:dyDescent="0.2">
      <c r="A15" s="76" t="s">
        <v>14</v>
      </c>
      <c r="B15" s="77">
        <f>SUM(B9:B14)</f>
        <v>0</v>
      </c>
      <c r="C15" s="78"/>
      <c r="D15" s="79"/>
      <c r="E15" s="80"/>
    </row>
    <row r="16" spans="1:5" ht="14.1" customHeight="1" x14ac:dyDescent="0.2">
      <c r="A16" s="56"/>
      <c r="B16" s="40"/>
      <c r="C16" s="57"/>
      <c r="D16" s="57"/>
      <c r="E16" s="58"/>
    </row>
    <row r="17" spans="1:6" x14ac:dyDescent="0.2">
      <c r="A17" s="59"/>
      <c r="B17" s="41"/>
      <c r="C17" s="60"/>
      <c r="D17" s="60"/>
      <c r="E17" s="61"/>
      <c r="F17" s="15"/>
    </row>
    <row r="18" spans="1:6" x14ac:dyDescent="0.2">
      <c r="A18" s="124"/>
      <c r="B18" s="125"/>
      <c r="C18" s="125"/>
      <c r="D18" s="125"/>
      <c r="E18" s="125"/>
      <c r="F18" s="15"/>
    </row>
    <row r="19" spans="1:6" x14ac:dyDescent="0.2">
      <c r="A19" s="124"/>
      <c r="B19" s="125"/>
      <c r="C19" s="125"/>
      <c r="D19" s="125"/>
      <c r="E19" s="125"/>
      <c r="F19" s="15"/>
    </row>
    <row r="20" spans="1:6" x14ac:dyDescent="0.2">
      <c r="A20" s="124"/>
      <c r="B20" s="125"/>
      <c r="C20" s="125"/>
      <c r="D20" s="125"/>
      <c r="E20" s="125"/>
      <c r="F20" s="15"/>
    </row>
    <row r="21" spans="1:6" x14ac:dyDescent="0.2">
      <c r="A21" s="124"/>
      <c r="B21" s="125"/>
      <c r="C21" s="125"/>
      <c r="D21" s="125"/>
      <c r="E21" s="125"/>
      <c r="F21" s="15"/>
    </row>
    <row r="22" spans="1:6" x14ac:dyDescent="0.2">
      <c r="A22" s="125"/>
      <c r="B22" s="125"/>
      <c r="C22" s="125"/>
      <c r="D22" s="125"/>
      <c r="E22" s="125"/>
    </row>
    <row r="23" spans="1:6" x14ac:dyDescent="0.2">
      <c r="A23" s="125"/>
      <c r="B23" s="125"/>
      <c r="C23" s="125"/>
      <c r="D23" s="125"/>
      <c r="E23" s="125"/>
    </row>
  </sheetData>
  <sheetProtection formatCells="0" formatColumns="0" formatRows="0" insertColumns="0" insertRows="0"/>
  <mergeCells count="7">
    <mergeCell ref="A7:B7"/>
    <mergeCell ref="A1:E1"/>
    <mergeCell ref="B2:E2"/>
    <mergeCell ref="B3:E3"/>
    <mergeCell ref="B4:E4"/>
    <mergeCell ref="A5:E5"/>
    <mergeCell ref="A6:E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Summary and sign off</vt:lpstr>
      <vt:lpstr>CE GM Travel</vt:lpstr>
      <vt:lpstr>CE GM Hospitality</vt:lpstr>
      <vt:lpstr>CE GM Gifts and Benefits</vt:lpstr>
      <vt:lpstr>CE GM All other  expenses</vt:lpstr>
      <vt:lpstr>CE CJ Travel</vt:lpstr>
      <vt:lpstr>CE CJ Hospitality</vt:lpstr>
      <vt:lpstr>CE CJ Gifts and Benefits</vt:lpstr>
      <vt:lpstr>CE CJ All other expenses</vt:lpstr>
      <vt:lpstr>Kaihautu Travel</vt:lpstr>
      <vt:lpstr>Kaihautu Hospitality</vt:lpstr>
      <vt:lpstr>Kaihautu Gifts and Benefits</vt:lpstr>
      <vt:lpstr>Kaihautu All other  expenses</vt:lpstr>
      <vt:lpstr>'CE CJ All other expenses'!Print_Area</vt:lpstr>
      <vt:lpstr>'CE CJ Gifts and Benefits'!Print_Area</vt:lpstr>
      <vt:lpstr>'CE CJ Hospitality'!Print_Area</vt:lpstr>
      <vt:lpstr>'CE CJ Travel'!Print_Area</vt:lpstr>
      <vt:lpstr>'CE GM All other  expenses'!Print_Area</vt:lpstr>
      <vt:lpstr>'CE GM Gifts and Benefits'!Print_Area</vt:lpstr>
      <vt:lpstr>'CE GM Hospitality'!Print_Area</vt:lpstr>
      <vt:lpstr>'CE GM Travel'!Print_Area</vt:lpstr>
      <vt:lpstr>'Kaihautu All other  expenses'!Print_Area</vt:lpstr>
      <vt:lpstr>'Kaihautu Gifts and Benefits'!Print_Area</vt:lpstr>
      <vt:lpstr>'Kaihautu Hospitality'!Print_Area</vt:lpstr>
      <vt:lpstr>'Kaihautu Travel'!Print_Area</vt:lpstr>
      <vt:lpstr>'Summary and sign off'!Print_Area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Peter Corley</cp:lastModifiedBy>
  <cp:lastPrinted>2017-06-12T01:23:02Z</cp:lastPrinted>
  <dcterms:created xsi:type="dcterms:W3CDTF">2010-10-17T20:59:02Z</dcterms:created>
  <dcterms:modified xsi:type="dcterms:W3CDTF">2020-07-31T03:11:26Z</dcterms:modified>
</cp:coreProperties>
</file>