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2995" windowHeight="11565" activeTab="0"/>
  </bookViews>
  <sheets>
    <sheet name="CE expenses 2013-14" sheetId="1" r:id="rId1"/>
    <sheet name="Kaihautu expenses 2013-14" sheetId="2" r:id="rId2"/>
    <sheet name="Sheet3" sheetId="3" r:id="rId3"/>
  </sheets>
  <definedNames/>
  <calcPr fullCalcOnLoad="1"/>
</workbook>
</file>

<file path=xl/sharedStrings.xml><?xml version="1.0" encoding="utf-8"?>
<sst xmlns="http://schemas.openxmlformats.org/spreadsheetml/2006/main" count="776" uniqueCount="361">
  <si>
    <t>TE PAPA</t>
  </si>
  <si>
    <t>HOSPITALITY PROVIDED</t>
  </si>
  <si>
    <t>Non-credit card expenses</t>
  </si>
  <si>
    <t>Date</t>
  </si>
  <si>
    <t>Amount (NZD)</t>
  </si>
  <si>
    <t xml:space="preserve">Purpose (eg, attending conference on...) </t>
  </si>
  <si>
    <t>Nature (e.g. hotel costs, travel etc)</t>
  </si>
  <si>
    <t>Location/s</t>
  </si>
  <si>
    <t>Morning tea: Welcome for Kaihautū and Chief Executive's new Executive Assistants and farewell for Kaihatū's former Executive Assistant</t>
  </si>
  <si>
    <t>Business meeting - meals and catering</t>
  </si>
  <si>
    <t>Wellington</t>
  </si>
  <si>
    <t>Meeting with MCH and Jody Wylie regarding Te Hau ki Turanga Feasibility Study</t>
  </si>
  <si>
    <t>Relationship meeting - meals and catering</t>
  </si>
  <si>
    <t>Meeting for the Arts, Culture and Heritage Sector Kaihautū Hui at MCH</t>
  </si>
  <si>
    <t>16/10 - 13/11/2013</t>
  </si>
  <si>
    <t>International Repatriation with Karanga Aotearoa Repatriation Programme</t>
  </si>
  <si>
    <t>16/10 - Dinner, 20/10 - Dinner &amp; Museum Visit</t>
  </si>
  <si>
    <t>London</t>
  </si>
  <si>
    <t>Coffee Meeting with Acting Practice Leader, Digital Futures</t>
  </si>
  <si>
    <t>Business meeting - beverages</t>
  </si>
  <si>
    <t>Te Hau ki Turanga Assessment Panel meeting</t>
  </si>
  <si>
    <t xml:space="preserve">Meeting for development of Matariki 2014 </t>
  </si>
  <si>
    <t>Coffee meeting debrief following Flying Boomerangs AFL NZ visit</t>
  </si>
  <si>
    <t>Relationship meeting - beverages</t>
  </si>
  <si>
    <t xml:space="preserve">Kaihautū Hui </t>
  </si>
  <si>
    <t>Coffee meeting with Mana Taonga Communications Advisor</t>
  </si>
  <si>
    <t>Coffee meeting at Te Oaoa</t>
  </si>
  <si>
    <t>Coffee meeting with Manager Iwi Relationships</t>
  </si>
  <si>
    <t>Business meeting</t>
  </si>
  <si>
    <t>Meeting with Unitech</t>
  </si>
  <si>
    <t>Meeting with Garry Nicholas and Darcy Nicholas (Toi Maori) re Māori Market</t>
  </si>
  <si>
    <t>Meeting with Rameka Alexander-Tu'inukuafe re Digital initiatives</t>
  </si>
  <si>
    <t>Catering for meeting with Ngāti Kauwhata and Wehiwehi to discuss taonga management agreement</t>
  </si>
  <si>
    <t>Meeting with Rongowhakaata representatives and external stakeholders re Te Hau ki Turanga</t>
  </si>
  <si>
    <t>Registration of Mihiroa artefacts - He Toa Takitini</t>
  </si>
  <si>
    <t>Farewell for Sonya Davis - secondment to Te Puni Kōkiri</t>
  </si>
  <si>
    <r>
      <t xml:space="preserve">Shared afternoon tea and de-brief for </t>
    </r>
    <r>
      <rPr>
        <i/>
        <sz val="10"/>
        <color indexed="8"/>
        <rFont val="Arial"/>
        <family val="2"/>
      </rPr>
      <t>Ngāti Toa</t>
    </r>
    <r>
      <rPr>
        <sz val="10"/>
        <color indexed="8"/>
        <rFont val="Arial"/>
        <family val="2"/>
      </rPr>
      <t xml:space="preserve"> Exhibition Development Team</t>
    </r>
  </si>
  <si>
    <t xml:space="preserve">Meeting re Te Kauwhanganui Relationship Agreement </t>
  </si>
  <si>
    <t>Meeting with Ngāti Toa Kaumatua</t>
  </si>
  <si>
    <t>Sub-total - Non-credit card</t>
  </si>
  <si>
    <t>Credit card expenses</t>
  </si>
  <si>
    <t>Dinner following repatriation meeting in Waimarama</t>
  </si>
  <si>
    <t>Dannevirke</t>
  </si>
  <si>
    <t>Travel from Hastings to Wellington - Meetings to discuss Napier Museum, Ngati Kahungunu Treaty Claims</t>
  </si>
  <si>
    <t>Relationship meeting - travel, meals and catering</t>
  </si>
  <si>
    <t>Hawkes Bay and Wellington</t>
  </si>
  <si>
    <t>Travel to Geneva with Office of Treaty Settlements Deputy Secretary to discuss the return of taonga held in Geneva</t>
  </si>
  <si>
    <t>Relationship meeting - accommodation, meals and catering</t>
  </si>
  <si>
    <t>Geneva, Switzerland</t>
  </si>
  <si>
    <t>Meeting re He Taumata planning</t>
  </si>
  <si>
    <t>Napier</t>
  </si>
  <si>
    <t>Sub-total - Credit card</t>
  </si>
  <si>
    <t>TOTAL Hospitality expenses</t>
  </si>
  <si>
    <t>TRAVEL</t>
  </si>
  <si>
    <t>DOMESTIC - Non-credit card expenses</t>
  </si>
  <si>
    <t>Meeting in Napier</t>
  </si>
  <si>
    <t>Accommodation</t>
  </si>
  <si>
    <t>During: Matariki Celebrations &amp; Karanga Aotearoa and Advisory Panel Dinner and Advisory Panel Meeting</t>
  </si>
  <si>
    <t>Room</t>
  </si>
  <si>
    <t>During: Strategy Team 2 day offsite meeting</t>
  </si>
  <si>
    <t>Kaihautū Koru Club Membership Fee</t>
  </si>
  <si>
    <t>Travel</t>
  </si>
  <si>
    <t>Meeting with Manukau Institute of Technology, Roy Clare and Auckland War Memorial Museum</t>
  </si>
  <si>
    <t>Airfare (return)</t>
  </si>
  <si>
    <t>Auckland</t>
  </si>
  <si>
    <t>Awaiting arrival of curators from Mexico</t>
  </si>
  <si>
    <t>Reimbursement for Travel cost during UK/Vienne International Repatriation</t>
  </si>
  <si>
    <t>UK</t>
  </si>
  <si>
    <t>Taxi charges for October</t>
  </si>
  <si>
    <t>Taxis Wellington Airport, meetings and evening functions.</t>
  </si>
  <si>
    <t xml:space="preserve">Visit with Te Papa Chairman for Reformation of the King's Court - Turangawaewae </t>
  </si>
  <si>
    <t>Hamilton</t>
  </si>
  <si>
    <t>Rental car</t>
  </si>
  <si>
    <t>Taxi charges for November</t>
  </si>
  <si>
    <t>Taxis Wellington and Auckland Airport, meetings and evening functions.</t>
  </si>
  <si>
    <t>Wellington and Auckland</t>
  </si>
  <si>
    <t>Meeting in Napier/Hastings regarding Ngati Kahungunu Claims</t>
  </si>
  <si>
    <t>Napier/Hastings</t>
  </si>
  <si>
    <t>Board Meeting at Hayman Park, Manukau</t>
  </si>
  <si>
    <t>Rongowhakaata full day meeting</t>
  </si>
  <si>
    <t>Museums Aotearoa planning meeting</t>
  </si>
  <si>
    <t xml:space="preserve">Napier </t>
  </si>
  <si>
    <t>Kaitiaki Kaihautu meeting</t>
  </si>
  <si>
    <t>Travel/fuel</t>
  </si>
  <si>
    <t>Kapiti</t>
  </si>
  <si>
    <t>Taxi charges for December</t>
  </si>
  <si>
    <t>Southern Initiative meeting</t>
  </si>
  <si>
    <t xml:space="preserve">Airfare </t>
  </si>
  <si>
    <t>Taxi charges for January</t>
  </si>
  <si>
    <t>Taxi charges for February</t>
  </si>
  <si>
    <t>Charges during Travel to Geneva with Office of Treaty Settlements Deputy Secretary to discuss the return of taonga held in Geneva</t>
  </si>
  <si>
    <t>Accommodation and Catering</t>
  </si>
  <si>
    <t>Switzerland</t>
  </si>
  <si>
    <t>Taxi charges for March</t>
  </si>
  <si>
    <t>Kaihautū Car Park Fees at Te Papa</t>
  </si>
  <si>
    <t>Te Taumata Planning Hui and meeting with Ngati Kahungunu Treaty Claims</t>
  </si>
  <si>
    <t>Taxi charges for April</t>
  </si>
  <si>
    <t>Taxi charges for May</t>
  </si>
  <si>
    <t>Taxis meetings and evening functions.</t>
  </si>
  <si>
    <t xml:space="preserve">Wellington </t>
  </si>
  <si>
    <t>Taxi charges for June</t>
  </si>
  <si>
    <t>Sub-total Domestic non-credit card</t>
  </si>
  <si>
    <t>DOMESTIC - credit card expenses</t>
  </si>
  <si>
    <t>Taxis meetings</t>
  </si>
  <si>
    <t>Taxi fare, petrol at Gull Omahu Road Hastings to Wellington, accommodation at Museum Hotel</t>
  </si>
  <si>
    <t>Taxi, petrol and accommodation</t>
  </si>
  <si>
    <t>Hastings and Wellington</t>
  </si>
  <si>
    <t>Travel from Hastings to Wellington, meetings to discuss the Napier Museum &amp; Ngati Kahungunu Treaty Claims</t>
  </si>
  <si>
    <t>Hawkes Bay</t>
  </si>
  <si>
    <t>Museum Aotearoa Conference in Napier and He Toa Takitini Ngati Kahungunu claim hearing at Mihiroa Marae</t>
  </si>
  <si>
    <t>Kaitiaki Maori Meeting in Napier</t>
  </si>
  <si>
    <t>Paraparaumu and Napier</t>
  </si>
  <si>
    <t>Sub-total Domestic credit card</t>
  </si>
  <si>
    <t>TOTAL Domestic travel</t>
  </si>
  <si>
    <t>INTERNATIONAL - Non-credit card expenses</t>
  </si>
  <si>
    <t>14 day visit to UK and Vienna for Repatriation of koiwi tangata and return of artefacts</t>
  </si>
  <si>
    <t>UK, Vienna</t>
  </si>
  <si>
    <t>Administration Fees</t>
  </si>
  <si>
    <t>Vienna, Austria</t>
  </si>
  <si>
    <t>Airfares</t>
  </si>
  <si>
    <t>Cash advance of GBP as part of 14 day visit to UK and Vienna for Repatriation</t>
  </si>
  <si>
    <t>Cash Advance</t>
  </si>
  <si>
    <t>Cash advance of Euro as part of 14 day visit to UK and Vienna for Repatriation</t>
  </si>
  <si>
    <t>London, UK</t>
  </si>
  <si>
    <t>Cash advance as part of 14 day visit to UK and Vienna for Repatriation</t>
  </si>
  <si>
    <t>Travel to Los Angeles to attend Public Programme event at the Fowler Museum</t>
  </si>
  <si>
    <t>USA</t>
  </si>
  <si>
    <t>Sub-total International non-credit card</t>
  </si>
  <si>
    <t>INTERNATIONAL - Credit card expenses</t>
  </si>
  <si>
    <t>Purchase of ESTA Application</t>
  </si>
  <si>
    <t>Sub-total International credit card</t>
  </si>
  <si>
    <t>TOTAL International travel</t>
  </si>
  <si>
    <t>TOTAL TRAVEL</t>
  </si>
  <si>
    <t>OTHER</t>
  </si>
  <si>
    <t>Non-credit card</t>
  </si>
  <si>
    <t>TOTAL Other</t>
  </si>
  <si>
    <r>
      <t>GIFTS AND HOSPITALITY</t>
    </r>
    <r>
      <rPr>
        <sz val="10"/>
        <color indexed="8"/>
        <rFont val="Arial"/>
        <family val="2"/>
      </rPr>
      <t xml:space="preserve"> accepted (over $100 in estimated value)</t>
    </r>
  </si>
  <si>
    <r>
      <t xml:space="preserve">To include such items as meals, tickets to events, gifts from overseas counterparts, travel or accommodation (including that accepted by immediate family members). Also needs to cover gifts </t>
    </r>
    <r>
      <rPr>
        <u val="single"/>
        <sz val="10"/>
        <color indexed="8"/>
        <rFont val="Arial"/>
        <family val="2"/>
      </rPr>
      <t>given</t>
    </r>
    <r>
      <rPr>
        <sz val="10"/>
        <color indexed="8"/>
        <rFont val="Arial"/>
        <family val="2"/>
      </rPr>
      <t xml:space="preserve"> by CE/Kaihautu</t>
    </r>
  </si>
  <si>
    <t>Gifts  received</t>
  </si>
  <si>
    <t>Estimated value (NZ$)</t>
  </si>
  <si>
    <t xml:space="preserve">Offered by </t>
  </si>
  <si>
    <t>Description</t>
  </si>
  <si>
    <t>Hamburg Museum</t>
  </si>
  <si>
    <t>2x books</t>
  </si>
  <si>
    <r>
      <t xml:space="preserve">Gift from Shaanxi museum following </t>
    </r>
    <r>
      <rPr>
        <i/>
        <sz val="10"/>
        <color indexed="8"/>
        <rFont val="Arial"/>
        <family val="2"/>
      </rPr>
      <t>Kura Pounamu</t>
    </r>
    <r>
      <rPr>
        <sz val="10"/>
        <color indexed="8"/>
        <rFont val="Arial"/>
        <family val="2"/>
      </rPr>
      <t xml:space="preserve"> exhibition.</t>
    </r>
  </si>
  <si>
    <t>3x books and Treasure collections (stamps)</t>
  </si>
  <si>
    <r>
      <t xml:space="preserve">Gift from Ngati Toa Rangatira for opening of </t>
    </r>
    <r>
      <rPr>
        <i/>
        <sz val="10"/>
        <color indexed="8"/>
        <rFont val="Arial"/>
        <family val="2"/>
      </rPr>
      <t xml:space="preserve">Whiti Te Ra! </t>
    </r>
    <r>
      <rPr>
        <sz val="10"/>
        <color indexed="8"/>
        <rFont val="Arial"/>
        <family val="2"/>
      </rPr>
      <t>iwi exhibition</t>
    </r>
  </si>
  <si>
    <t>Pounamu from Kapiti Island</t>
  </si>
  <si>
    <t>NZ Park and Recreation Conference</t>
  </si>
  <si>
    <t>Kangaroo Skin and 1x set of clapsticks</t>
  </si>
  <si>
    <t>Black Fella Films</t>
  </si>
  <si>
    <t>2x boomerangs and DVD "First Australians: The Untold Story of Australia"</t>
  </si>
  <si>
    <t>Gifts presented</t>
  </si>
  <si>
    <t xml:space="preserve">Estimated value (NZ$) </t>
  </si>
  <si>
    <t>Offered by</t>
  </si>
  <si>
    <t>Staff member leaving for Maternity Leave</t>
  </si>
  <si>
    <t>Gift - Flowers</t>
  </si>
  <si>
    <t>Staff member leaving organisation</t>
  </si>
  <si>
    <t>TOTAL gifts</t>
  </si>
  <si>
    <t>Acting Kaihautū, Rhonda Paku (1 July - 1 October 2013 ); Kaihautū, Arapata Hakiwai (1 October 2013 - 30 June 2014)</t>
  </si>
  <si>
    <t>HOSPITALITY</t>
  </si>
  <si>
    <t>Coffee meeting with Practice Leader Organisation Development and Martin Jenkins consultant to discuss Exhibition Development &amp; Deliver Process Design</t>
  </si>
  <si>
    <t>Te Papa</t>
  </si>
  <si>
    <t>Mike  02/07/2013</t>
  </si>
  <si>
    <t>Lunch for workshop for China in the Pacific Symposium</t>
  </si>
  <si>
    <t>Chineses delegation lunch 04-Jul 04/07/2013</t>
  </si>
  <si>
    <t>Coffee meeting with Continuum Consulting re planning for Strategy Sessions</t>
  </si>
  <si>
    <t>no info 04-Jul 04/07/2013</t>
  </si>
  <si>
    <t xml:space="preserve">Coffee meeting with Penelope Borland, CEO of SPADA re potential Sponsorship Development </t>
  </si>
  <si>
    <t>Mike 04-Jul 04/07/2013</t>
  </si>
  <si>
    <t>Coffee meeting with Mrs Yuan Yuan, First Secretary Cultural, and Ms Han Lixin from the Chinese Embassy and Te Papa staff.</t>
  </si>
  <si>
    <t>CEO Meet with Chinese Diplomats  10/07/2013</t>
  </si>
  <si>
    <t>Coffee meeting with Carol Mills</t>
  </si>
  <si>
    <t>Mike 15-Jul 15/07/2013</t>
  </si>
  <si>
    <t>Coffee meeting with Audit NZ and Office of Auditor General (OAG)</t>
  </si>
  <si>
    <t>no info 15-Jul 15/07/2013</t>
  </si>
  <si>
    <t>Hosting the Cultural Agency Chief Executives meeting (organised by MCH)</t>
  </si>
  <si>
    <t>24127 Te Papa &amp; MCH 15.07.13 Catering Costs</t>
  </si>
  <si>
    <r>
      <t xml:space="preserve">Farewell dinner with French Ambassador and his wife, the Cultural Attache, and the Communications Officer French Embassy, and 6 other guests to thank the Ambassador for his support and contacts provided to Te Papa, personally promoting the museum internationally, assisting with Repatriations from France, and also with Te Papa's touring exhibition </t>
    </r>
    <r>
      <rPr>
        <i/>
        <sz val="10"/>
        <color indexed="8"/>
        <rFont val="Arial"/>
        <family val="2"/>
      </rPr>
      <t>E Tū Ake</t>
    </r>
    <r>
      <rPr>
        <sz val="10"/>
        <color indexed="8"/>
        <rFont val="Arial"/>
        <family val="2"/>
      </rPr>
      <t xml:space="preserve"> at Musee du Quai Branly, Paris.</t>
    </r>
  </si>
  <si>
    <t>24180 Farewell Dinner French Ambassador 26.07.13 Catering Charges S Superville</t>
  </si>
  <si>
    <t>Coffee meeting with Porath Executive Search re Auckland Museum Director</t>
  </si>
  <si>
    <t>Mike  01/08/2013</t>
  </si>
  <si>
    <t>1) Hosting Minister Caim, Chinese Minister of Culture, and officials from the Chinese Embassy and 2) Biscuits for visit by Vietnam Institute of Human Rights</t>
  </si>
  <si>
    <t>Flowers for tea table for visit by Chinese Minister of Culture and Biscuits visit by Vietnam Institute of Human Righ</t>
  </si>
  <si>
    <t xml:space="preserve">Meeting with winners of Tourism New Zealand promotion, Paul McCarthy and Trent Kandler </t>
  </si>
  <si>
    <t>Mike 17-Aug 17/09/2013</t>
  </si>
  <si>
    <t>Coffee meeting with Graeme Osborne re Manukau Project, Manukau Institute of Technology</t>
  </si>
  <si>
    <t>Mike  19/09/2013</t>
  </si>
  <si>
    <t>Morning tea for Malaysian Musuem visitors</t>
  </si>
  <si>
    <t>Juice for meeting with Malaysian visitor</t>
  </si>
  <si>
    <r>
      <t xml:space="preserve">Farewell dinner with Chinese Ambassador and his wife, and two Secretaries from the Chinese Embassy to thank the Ambassador for developing and building key relationships with the National Museum of China and sponsorship, and for facilitating the Te Papa touring exhibition </t>
    </r>
    <r>
      <rPr>
        <i/>
        <sz val="10"/>
        <color indexed="8"/>
        <rFont val="Arial"/>
        <family val="2"/>
      </rPr>
      <t>Kura Pounamu</t>
    </r>
    <r>
      <rPr>
        <sz val="10"/>
        <color indexed="8"/>
        <rFont val="Arial"/>
        <family val="2"/>
      </rPr>
      <t xml:space="preserve"> to Chinese museums and the temporary exhibition of 'Mao's Cloak' to Te Papa. </t>
    </r>
  </si>
  <si>
    <t>24474 Chinese Xu Dinner 24.09.13 24.09.13</t>
  </si>
  <si>
    <t>Farewell dinner for Dr Alex Malahoff, former CE of GNS and 8 guests/GNS staff to thank Dr Malahoff for his sponsorship and assistance to Te Papa.</t>
  </si>
  <si>
    <t>Relationship meeting - catering costs</t>
  </si>
  <si>
    <t>23831 A &amp; B Malahoff Dinner 13.09.13 13.09.13</t>
  </si>
  <si>
    <r>
      <t xml:space="preserve">Coffee for guests attending closing blessing of </t>
    </r>
    <r>
      <rPr>
        <i/>
        <sz val="10"/>
        <color indexed="8"/>
        <rFont val="Arial"/>
        <family val="2"/>
      </rPr>
      <t>Warhol: Immortal</t>
    </r>
    <r>
      <rPr>
        <sz val="10"/>
        <color indexed="8"/>
        <rFont val="Arial"/>
        <family val="2"/>
      </rPr>
      <t xml:space="preserve"> exhibition</t>
    </r>
  </si>
  <si>
    <t>Houlihan 24-Aug 24/09/2013</t>
  </si>
  <si>
    <t>Coffee meeting with Grant Robertson, MP for Wellington Central</t>
  </si>
  <si>
    <t>W Sowden  11/10/2013</t>
  </si>
  <si>
    <t>Working lunch with Te Papa Chairman Evan Williams and Associate Director Museum Operations &amp; Services</t>
  </si>
  <si>
    <t>W Sowden  10/10/2013</t>
  </si>
  <si>
    <t>Coffee meeting with Sue Powell, Deputy CE, Department of Internal Affairs re Manukau Project</t>
  </si>
  <si>
    <t>Mike  04/10/2013</t>
  </si>
  <si>
    <t>Coffee meeting with Tim Cossar, CE of Te Puia re joint activity and opportunities to share exhibits/material</t>
  </si>
  <si>
    <t>Mike  02/10/2013</t>
  </si>
  <si>
    <t>Coffee for internal meeting re development of Manukau business case to Cabinet</t>
  </si>
  <si>
    <t>W Sowden  17/10/2013</t>
  </si>
  <si>
    <r>
      <t xml:space="preserve">Coffee for guests attending opening blessing of </t>
    </r>
    <r>
      <rPr>
        <i/>
        <sz val="10"/>
        <color indexed="8"/>
        <rFont val="Arial"/>
        <family val="2"/>
      </rPr>
      <t>Ngā Toi | Arts Te Papa,</t>
    </r>
    <r>
      <rPr>
        <sz val="10"/>
        <color indexed="8"/>
        <rFont val="Arial"/>
        <family val="2"/>
      </rPr>
      <t xml:space="preserve"> Season 2</t>
    </r>
  </si>
  <si>
    <t>no info  18/10/2013</t>
  </si>
  <si>
    <t xml:space="preserve">Coffee meeting with Associate Director Te Papa Enterprises, David Perks CE Positively Wellington Tourism and Sarah Meikle, Absolutely Positively City Identity </t>
  </si>
  <si>
    <t>mike 21-Oct 21/10/2013</t>
  </si>
  <si>
    <t>Coffee meeting with Guy Ryan, CEO of Inspiring Stories, Adrian Wimmers KPMG and Charlotte Hayes, Inspiring Stories Trust</t>
  </si>
  <si>
    <t>Wendy Sowden  29/10/2013</t>
  </si>
  <si>
    <t>Catering for Wellington City Council/Xiamen (sister city) delegation meeting</t>
  </si>
  <si>
    <t>W Sowden 31-Oct 31/10/2013</t>
  </si>
  <si>
    <t>Coffee meeting with Chair of Proposition for Science Panel, Carroll Consultant and Practice Leader Organisational Development re Head of Science position</t>
  </si>
  <si>
    <t>Wendy Sowden 11-Nov 11/11/2013</t>
  </si>
  <si>
    <t>Catering for meeting with Kellogg Rural Leaders Programme</t>
  </si>
  <si>
    <t>no info  22/11/2013</t>
  </si>
  <si>
    <t>Catering for meeting with Nagasaki Peace Centre visitors</t>
  </si>
  <si>
    <t>PO3341515 Wendy Sowden  22/11/2013</t>
  </si>
  <si>
    <t>Coffee meeting with Henry Yu (Canadian professor First Nations and new migrants) and his colleague David MacDonald</t>
  </si>
  <si>
    <t>no info  24/11/2013</t>
  </si>
  <si>
    <t>Catering for welcome lunch for Malyasian Museums visitors and Malaysian High Commission</t>
  </si>
  <si>
    <t>Wendy Sowden 26-Nov 26/11/2013</t>
  </si>
  <si>
    <t xml:space="preserve">Catering for hosting 2-day Council of Australian Museum Director's (CAMD) meeting </t>
  </si>
  <si>
    <t>23703 Cncl of Australian Museum directors Meeting 28-29.11.13</t>
  </si>
  <si>
    <t>Catering for hosting WCC councilors meeting with Te Papa Executive Team and Senior Corporate Affairs Advisor.</t>
  </si>
  <si>
    <t>WCC - CEO Meeting  03/12/2013</t>
  </si>
  <si>
    <t>Coffee meeting with Ronald Milne, Department of Internal Affairs</t>
  </si>
  <si>
    <t>Mike H  15/01/2014</t>
  </si>
  <si>
    <t>Contribution to Council of Australian Museum Director's (CAMD) Annual General meeting dinner.</t>
  </si>
  <si>
    <t>Council of Australian Museum Directors</t>
  </si>
  <si>
    <t/>
  </si>
  <si>
    <t>Coffee meeting with Dr Alex Malahoff and Practice Leader Organisational Development</t>
  </si>
  <si>
    <t>Wendy Sowden  22/01/2014</t>
  </si>
  <si>
    <t>Coffee meeting with Don McIver, National President, and David Moger, CE, of the RSA on ANZAC Commemorations and soil gathering from Turkey</t>
  </si>
  <si>
    <t>No info 29-Jan 29/01/2014</t>
  </si>
  <si>
    <t>Coffee meeting with Director Agenda Ltd re Military History Commemorations</t>
  </si>
  <si>
    <t>CEO  27/01/2014</t>
  </si>
  <si>
    <t>Coffee meeting with Associate Director Te Papa Enterprises and Terravin re sponsorship</t>
  </si>
  <si>
    <t>CEO  10/02/2014</t>
  </si>
  <si>
    <t>Coffee with PNA Consulting</t>
  </si>
  <si>
    <t>CEO  17/02/2014</t>
  </si>
  <si>
    <t>Coffee with John McLeod, Director Heritage Commemorations &amp; Protocol, New Zealand Defence Force</t>
  </si>
  <si>
    <t>Mike H  24/02/2014</t>
  </si>
  <si>
    <t>Morning tea for Dr Luo Hui, Director Confucius Institute and 19 Mandarin Teaching Assistants</t>
  </si>
  <si>
    <t>Morning tea for The Confucius Institute from China</t>
  </si>
  <si>
    <t>Coffee meeting with Lyn Provost, Controller &amp; Auditor-General, and Sector Manager Parliamentary Group from Office of Auditor General.</t>
  </si>
  <si>
    <t>Wendy Sowden  14/03/2014</t>
  </si>
  <si>
    <t>Pay 260314 Food and Entertainment</t>
  </si>
  <si>
    <t>Offsite catering and room hire for Executive team planning meeting</t>
  </si>
  <si>
    <t>Business meeting - room hire, meals and catering</t>
  </si>
  <si>
    <t>Maranui Café, Wellington</t>
  </si>
  <si>
    <t>Maranui Café - Club Room Hire</t>
  </si>
  <si>
    <t>Sub-total non-credit card</t>
  </si>
  <si>
    <r>
      <t xml:space="preserve">Dinner for 8 guests from National China Museum and Chinese Embassy representatives, and family of artist Shi Lu for the </t>
    </r>
    <r>
      <rPr>
        <i/>
        <sz val="10"/>
        <color indexed="8"/>
        <rFont val="Arial"/>
        <family val="2"/>
      </rPr>
      <t>China</t>
    </r>
    <r>
      <rPr>
        <sz val="10"/>
        <color indexed="8"/>
        <rFont val="Arial"/>
        <family val="2"/>
      </rPr>
      <t xml:space="preserve"> exhibitions.</t>
    </r>
  </si>
  <si>
    <t>Shed 5, Wellington</t>
  </si>
  <si>
    <t>Dinner with Derek Fry, Director City Growth &amp; Partnerships, WCC pre NZ Festival event</t>
  </si>
  <si>
    <t>Nikau Gallery, Wellington</t>
  </si>
  <si>
    <t>M Houlihan PCard 13.2-17.3.14</t>
  </si>
  <si>
    <t xml:space="preserve"> Lunch with Lou Sanson, Director-General, Department of Conservation </t>
  </si>
  <si>
    <t>M Houlihan PCard 15.1 - 12.2.14</t>
  </si>
  <si>
    <t xml:space="preserve">Farewell dinner for Cultural Attache Chinese Embassy and husband, and Political Director Chinese Embassy to thank them for assisting Te Papa and building relationships with the National Museum of China during their three year tenure. </t>
  </si>
  <si>
    <t>Pcard Michael Houlihan 13.06.13 - 16.07.13 Shed 5 Restaurant Chinese Embassy offica</t>
  </si>
  <si>
    <t xml:space="preserve">Lunch with Susan Freeman-Greene, CE of Broadcasting Standards Authority and Te Papa's Senior Corporate Affairs Advisor. </t>
  </si>
  <si>
    <t>Acme &amp; Co lunch ASB</t>
  </si>
  <si>
    <t>Pcard Michael Houlihan 13.06.13 - 16.07.13 Acme &amp; Co lunch ASB</t>
  </si>
  <si>
    <t>Lunch with Eric Dorfman, Director Whanganui Museum and Chair of International Council of Museums New Zealand (ICOM NZ)</t>
  </si>
  <si>
    <t>Karaka Café</t>
  </si>
  <si>
    <t>Pcard Michael Houlihan 13.06.13 - 16.07.13 Karaka café lunch Eric Dorman</t>
  </si>
  <si>
    <t>Dinner for 3 guests from Three Gorges Museum visitors Mr Li Xiaolong (Director), Mr Peng Xuebin (Director Research Dept), and Mr Zhao Zhu (Museum Office) and Te Papa China project staff.</t>
  </si>
  <si>
    <t>Pcard Michael Houlihan 15.05.13 - 12.06.13 Shed 5 Rest. dinner visitor 3 Gorges Msm</t>
  </si>
  <si>
    <t>Dinner with couriers of Mao's Cloak from National Museum of China and Te Papa China project staff.</t>
  </si>
  <si>
    <t>Foxglove, Wellington</t>
  </si>
  <si>
    <t>Pcard Michael Houlihan 16.04.13 - 14.05.13 Foxglove Dinner Chinese couriers Mao clk</t>
  </si>
  <si>
    <t>M.Houlihan 25-Aug 25/09/2013</t>
  </si>
  <si>
    <t xml:space="preserve"> Oct 2013</t>
  </si>
  <si>
    <t>Meeting with Board members</t>
  </si>
  <si>
    <t>Toto Restaurant, Auckland</t>
  </si>
  <si>
    <t>Dinner with representatives from MIT and MBIE</t>
  </si>
  <si>
    <t>Grasshopper, Auckland</t>
  </si>
  <si>
    <t>Meeting with Associate Director Museum Operations and Services, and Board</t>
  </si>
  <si>
    <t>Ebisu, Auckland</t>
  </si>
  <si>
    <t>Sub-total credit card</t>
  </si>
  <si>
    <t>TOTAL HOSPITALITY</t>
  </si>
  <si>
    <t xml:space="preserve">TRAVEL </t>
  </si>
  <si>
    <t>Nature (eg, hotel costs, travel, etc)</t>
  </si>
  <si>
    <t>Location</t>
  </si>
  <si>
    <t>Attend project planning workshop for Manukau project</t>
  </si>
  <si>
    <t>Taxi</t>
  </si>
  <si>
    <r>
      <rPr>
        <i/>
        <sz val="10"/>
        <color indexed="8"/>
        <rFont val="Arial"/>
        <family val="2"/>
      </rPr>
      <t>Brian Brake</t>
    </r>
    <r>
      <rPr>
        <sz val="10"/>
        <color indexed="8"/>
        <rFont val="Arial"/>
        <family val="2"/>
      </rPr>
      <t>, domestic touring exhibition opening</t>
    </r>
  </si>
  <si>
    <t>Whangarei</t>
  </si>
  <si>
    <t>Workshop with MCH on Manukau project</t>
  </si>
  <si>
    <t>Attend New Zealand China Council Board meeting</t>
  </si>
  <si>
    <t>Travel to Auckland to attend Manukau Project media announcement by Minister</t>
  </si>
  <si>
    <t xml:space="preserve">Attend meeting of 8 New Zealand metropolitan museums and galleries </t>
  </si>
  <si>
    <t>Dunedin</t>
  </si>
  <si>
    <t>Meeting with Ian Griffin, CE Otago Museum</t>
  </si>
  <si>
    <r>
      <t xml:space="preserve">Attend book launch for Te Papa Press's </t>
    </r>
    <r>
      <rPr>
        <i/>
        <sz val="10"/>
        <color indexed="8"/>
        <rFont val="Arial"/>
        <family val="2"/>
      </rPr>
      <t>Peter McLeavy: Life and Times of an Art Dealer</t>
    </r>
  </si>
  <si>
    <t>Attend Board meeting (onsite visit to Hayman Park) and Manukau project meetings</t>
  </si>
  <si>
    <t xml:space="preserve">Visit to Canterbury Museum and Christchurch Art Gallery </t>
  </si>
  <si>
    <t>Christchurch</t>
  </si>
  <si>
    <t xml:space="preserve">Attend International Council of Museums  (ICOM) Board meeting </t>
  </si>
  <si>
    <t>Airfare</t>
  </si>
  <si>
    <t>Attend Science Alive! meeting at Carter Group</t>
  </si>
  <si>
    <t>Attend Board meeting</t>
  </si>
  <si>
    <t xml:space="preserve"> July 2013</t>
  </si>
  <si>
    <t>Taxi charges for July 2013</t>
  </si>
  <si>
    <t xml:space="preserve"> Aug 2013</t>
  </si>
  <si>
    <t>Taxi charges for August 2013</t>
  </si>
  <si>
    <t>Taxis Wellington and Auckland, Airport, meetings and evening functions.</t>
  </si>
  <si>
    <t>Auckland and Wellington</t>
  </si>
  <si>
    <t>Attend project planning</t>
  </si>
  <si>
    <t xml:space="preserve"> Sept 2013</t>
  </si>
  <si>
    <t>Taxi charges for September 2013</t>
  </si>
  <si>
    <t>Taxi charges for October 2013</t>
  </si>
  <si>
    <t>Taxi charges for November 2013</t>
  </si>
  <si>
    <t xml:space="preserve">Sub-total Domestic credit card </t>
  </si>
  <si>
    <t>INTERNATIONAL - Non-credit card</t>
  </si>
  <si>
    <r>
      <t>USD/YUAN Cash advance for trip re meeting with National Museum of China &amp; Three Gorges Museum re</t>
    </r>
    <r>
      <rPr>
        <i/>
        <sz val="10"/>
        <color indexed="8"/>
        <rFont val="Arial"/>
        <family val="2"/>
      </rPr>
      <t xml:space="preserve"> Kura Pounamu</t>
    </r>
    <r>
      <rPr>
        <sz val="10"/>
        <color indexed="8"/>
        <rFont val="Arial"/>
        <family val="2"/>
      </rPr>
      <t xml:space="preserve"> exhibition, scoping future exhibitions from Iran, and attending American Association of Museums Conference.</t>
    </r>
  </si>
  <si>
    <t>Food and taxis</t>
  </si>
  <si>
    <t>USA/Iran/China</t>
  </si>
  <si>
    <t>INTERNATIONAL - Credit card</t>
  </si>
  <si>
    <t>Visa for travel (as part of round trip to USA/Iran/China)</t>
  </si>
  <si>
    <t>Chinese Visa</t>
  </si>
  <si>
    <t>China Embassy</t>
  </si>
  <si>
    <t>Attend American Association of Museums Conference (as part of round trip to USA/Iran/China)</t>
  </si>
  <si>
    <t>Lafayett, USA</t>
  </si>
  <si>
    <t>Airspace Lounge for roundtrip to USA/Iran/China</t>
  </si>
  <si>
    <t>Food</t>
  </si>
  <si>
    <t>Air NZ Koru Lounge for round trip to USA/Iran/China</t>
  </si>
  <si>
    <t>Emirates excess luggage charge for round trip to USA/Iran/China</t>
  </si>
  <si>
    <t>Excess luggage charge</t>
  </si>
  <si>
    <t>Self-serve train ticket as part of round trip to USA/Iran/China</t>
  </si>
  <si>
    <t>Train ticket</t>
  </si>
  <si>
    <t>Credit card</t>
  </si>
  <si>
    <t xml:space="preserve">Purpose (eg, registrations, farewells for long-serving staff members) </t>
  </si>
  <si>
    <t>Nil disclosed</t>
  </si>
  <si>
    <t>TOTAL OTHER</t>
  </si>
  <si>
    <t>Gifts received</t>
  </si>
  <si>
    <t>Estimated value (NZD)</t>
  </si>
  <si>
    <t>Russian Embassy</t>
  </si>
  <si>
    <t>1 x bottle of Russian Vodka &amp; Trinket box</t>
  </si>
  <si>
    <t>Korean Embassy</t>
  </si>
  <si>
    <t>2 x trinket boxes (for both CE and Kaihautū)</t>
  </si>
  <si>
    <t xml:space="preserve">Estimated value (NZD) </t>
  </si>
  <si>
    <t>Farewell gift to French Ambassador and his wife</t>
  </si>
  <si>
    <t xml:space="preserve">Gift </t>
  </si>
  <si>
    <t>Gift to Premier of Queensland</t>
  </si>
  <si>
    <t xml:space="preserve">Gifts to 5 members of the Vietnam Institute for Human Rights </t>
  </si>
  <si>
    <t>Gift for Dr Alex Malahoff, former CE of GNS for sponsorship and assistance he has provided to Te Papa</t>
  </si>
  <si>
    <t>PO341503 Alex Malahoff Gift 10-Aug 10/09/2013</t>
  </si>
  <si>
    <t>Farewell gifts to Chinese Ambassador and his wife</t>
  </si>
  <si>
    <t>Gift for visiting Malaysian Minister</t>
  </si>
  <si>
    <t>Gift for representatives of Nagasaki Peace Centre</t>
  </si>
  <si>
    <t>2x Chinese Exhibition catalogues for Chinese Ambassador</t>
  </si>
  <si>
    <t>Gift - Books</t>
  </si>
  <si>
    <t>Flowers for Senior Curator Matauranga Maori - family bereavement</t>
  </si>
  <si>
    <t>TOTAL GIFTS</t>
  </si>
  <si>
    <t>Chief Executive, Michael Houlihan (30 June 2013 - 9 May 2014). See Kaihautū expenses for Acting CE charges from 10 May - 30 June 2014)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</si>
</sst>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quot;$&quot;#,##0.00"/>
  </numFmts>
  <fonts count="52">
    <font>
      <sz val="11"/>
      <color theme="1"/>
      <name val="Calibri"/>
      <family val="2"/>
    </font>
    <font>
      <sz val="11"/>
      <color indexed="8"/>
      <name val="Calibri"/>
      <family val="2"/>
    </font>
    <font>
      <b/>
      <sz val="12"/>
      <color indexed="8"/>
      <name val="Arial"/>
      <family val="2"/>
    </font>
    <font>
      <sz val="12"/>
      <color indexed="8"/>
      <name val="Arial"/>
      <family val="2"/>
    </font>
    <font>
      <b/>
      <sz val="10"/>
      <color indexed="8"/>
      <name val="Arial"/>
      <family val="2"/>
    </font>
    <font>
      <sz val="10"/>
      <color indexed="8"/>
      <name val="Arial"/>
      <family val="2"/>
    </font>
    <font>
      <sz val="10"/>
      <name val="Arial"/>
      <family val="2"/>
    </font>
    <font>
      <i/>
      <sz val="10"/>
      <color indexed="8"/>
      <name val="Arial"/>
      <family val="2"/>
    </font>
    <font>
      <sz val="10"/>
      <color indexed="10"/>
      <name val="Arial"/>
      <family val="2"/>
    </font>
    <font>
      <b/>
      <sz val="10"/>
      <name val="Arial"/>
      <family val="2"/>
    </font>
    <font>
      <u val="single"/>
      <sz val="10"/>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0"/>
      <color theme="1"/>
      <name val="Arial"/>
      <family val="2"/>
    </font>
    <font>
      <sz val="10"/>
      <color theme="1"/>
      <name val="Arial"/>
      <family val="2"/>
    </font>
    <font>
      <sz val="10"/>
      <color rgb="FFFF0000"/>
      <name val="Arial"/>
      <family val="2"/>
    </font>
    <font>
      <sz val="11"/>
      <color theme="1"/>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FF99"/>
        <bgColor indexed="64"/>
      </patternFill>
    </fill>
    <fill>
      <patternFill patternType="solid">
        <fgColor rgb="FFCCFFCC"/>
        <bgColor indexed="64"/>
      </patternFill>
    </fill>
    <fill>
      <patternFill patternType="solid">
        <fgColor rgb="FF66CCFF"/>
        <bgColor indexed="64"/>
      </patternFill>
    </fill>
    <fill>
      <patternFill patternType="solid">
        <fgColor rgb="FFCCFFFF"/>
        <bgColor indexed="64"/>
      </patternFill>
    </fill>
    <fill>
      <patternFill patternType="solid">
        <fgColor rgb="FFFFC000"/>
        <bgColor indexed="64"/>
      </patternFill>
    </fill>
    <fill>
      <patternFill patternType="solid">
        <fgColor indexed="4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2">
    <xf numFmtId="0" fontId="0" fillId="0" borderId="0" xfId="0" applyFont="1" applyAlignment="1">
      <alignment/>
    </xf>
    <xf numFmtId="49" fontId="45" fillId="0" borderId="0" xfId="0" applyNumberFormat="1" applyFont="1" applyAlignment="1">
      <alignment vertical="top"/>
    </xf>
    <xf numFmtId="0" fontId="46" fillId="0" borderId="0" xfId="0" applyFont="1" applyAlignment="1">
      <alignment vertical="top"/>
    </xf>
    <xf numFmtId="0" fontId="46" fillId="0" borderId="0" xfId="0" applyFont="1" applyAlignment="1">
      <alignment vertical="top" wrapText="1"/>
    </xf>
    <xf numFmtId="49" fontId="45" fillId="0" borderId="0" xfId="0" applyNumberFormat="1" applyFont="1" applyFill="1" applyAlignment="1">
      <alignment vertical="top" wrapText="1"/>
    </xf>
    <xf numFmtId="0" fontId="47" fillId="0" borderId="0" xfId="0" applyFont="1" applyFill="1" applyAlignment="1">
      <alignment vertical="top" wrapText="1"/>
    </xf>
    <xf numFmtId="0" fontId="47" fillId="0" borderId="0" xfId="0" applyFont="1" applyAlignment="1">
      <alignment vertical="top"/>
    </xf>
    <xf numFmtId="0" fontId="48" fillId="0" borderId="0" xfId="0" applyFont="1" applyFill="1" applyAlignment="1">
      <alignment vertical="top" wrapText="1"/>
    </xf>
    <xf numFmtId="0" fontId="48" fillId="0" borderId="0" xfId="0" applyFont="1" applyAlignment="1">
      <alignment vertical="top"/>
    </xf>
    <xf numFmtId="49" fontId="4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49" fontId="47" fillId="0" borderId="0" xfId="0" applyNumberFormat="1" applyFont="1" applyFill="1" applyAlignment="1">
      <alignment vertical="top" wrapText="1"/>
    </xf>
    <xf numFmtId="49" fontId="47" fillId="0" borderId="0" xfId="0" applyNumberFormat="1" applyFont="1" applyAlignment="1">
      <alignment vertical="top"/>
    </xf>
    <xf numFmtId="14" fontId="48" fillId="0" borderId="10" xfId="0" applyNumberFormat="1" applyFont="1" applyBorder="1" applyAlignment="1">
      <alignment vertical="top"/>
    </xf>
    <xf numFmtId="4" fontId="48" fillId="0" borderId="10" xfId="0" applyNumberFormat="1" applyFont="1" applyBorder="1" applyAlignment="1">
      <alignment vertical="top"/>
    </xf>
    <xf numFmtId="49" fontId="48" fillId="0" borderId="10" xfId="0" applyNumberFormat="1" applyFont="1" applyBorder="1" applyAlignment="1">
      <alignment vertical="top" wrapText="1"/>
    </xf>
    <xf numFmtId="164" fontId="48" fillId="0" borderId="10" xfId="0" applyNumberFormat="1" applyFont="1" applyBorder="1" applyAlignment="1">
      <alignment vertical="top" wrapText="1"/>
    </xf>
    <xf numFmtId="49" fontId="48" fillId="0" borderId="0" xfId="0" applyNumberFormat="1" applyFont="1" applyFill="1" applyAlignment="1">
      <alignment vertical="top" wrapText="1"/>
    </xf>
    <xf numFmtId="49" fontId="48" fillId="0" borderId="0" xfId="0" applyNumberFormat="1" applyFont="1" applyAlignment="1">
      <alignment vertical="top"/>
    </xf>
    <xf numFmtId="1" fontId="48" fillId="0" borderId="0" xfId="0" applyNumberFormat="1" applyFont="1" applyAlignment="1">
      <alignment vertical="top"/>
    </xf>
    <xf numFmtId="14" fontId="48" fillId="0" borderId="0" xfId="0" applyNumberFormat="1" applyFont="1" applyAlignment="1">
      <alignment vertical="top"/>
    </xf>
    <xf numFmtId="4" fontId="48" fillId="0" borderId="0" xfId="0" applyNumberFormat="1" applyFont="1" applyAlignment="1">
      <alignment vertical="top"/>
    </xf>
    <xf numFmtId="164" fontId="48" fillId="0" borderId="0" xfId="0" applyNumberFormat="1" applyFont="1" applyAlignment="1">
      <alignment vertical="top"/>
    </xf>
    <xf numFmtId="0" fontId="48" fillId="0" borderId="0" xfId="0" applyNumberFormat="1" applyFont="1" applyAlignment="1">
      <alignment vertical="top"/>
    </xf>
    <xf numFmtId="0" fontId="48" fillId="0" borderId="10" xfId="0" applyFont="1" applyBorder="1" applyAlignment="1">
      <alignment vertical="top" wrapText="1"/>
    </xf>
    <xf numFmtId="14" fontId="48" fillId="0" borderId="10" xfId="0" applyNumberFormat="1" applyFont="1" applyBorder="1" applyAlignment="1">
      <alignment vertical="top" wrapText="1"/>
    </xf>
    <xf numFmtId="0" fontId="6" fillId="0" borderId="10" xfId="0" applyFont="1" applyFill="1" applyBorder="1" applyAlignment="1">
      <alignment vertical="top" wrapText="1"/>
    </xf>
    <xf numFmtId="49" fontId="48" fillId="0" borderId="0" xfId="0" applyNumberFormat="1" applyFont="1" applyAlignment="1">
      <alignment vertical="top" wrapText="1"/>
    </xf>
    <xf numFmtId="0" fontId="48" fillId="0" borderId="0" xfId="0" applyFont="1" applyAlignment="1">
      <alignment vertical="top" wrapText="1"/>
    </xf>
    <xf numFmtId="14" fontId="47" fillId="34" borderId="10" xfId="0" applyNumberFormat="1" applyFont="1" applyFill="1" applyBorder="1" applyAlignment="1">
      <alignment vertical="top" wrapText="1"/>
    </xf>
    <xf numFmtId="4" fontId="47" fillId="34" borderId="10" xfId="0" applyNumberFormat="1" applyFont="1" applyFill="1" applyBorder="1" applyAlignment="1">
      <alignment vertical="top"/>
    </xf>
    <xf numFmtId="0" fontId="47" fillId="34" borderId="10" xfId="0" applyFont="1" applyFill="1" applyBorder="1" applyAlignment="1">
      <alignment vertical="top"/>
    </xf>
    <xf numFmtId="0" fontId="47" fillId="34" borderId="10" xfId="0" applyFont="1" applyFill="1" applyBorder="1" applyAlignment="1">
      <alignment vertical="top" wrapText="1"/>
    </xf>
    <xf numFmtId="14" fontId="47" fillId="0" borderId="10" xfId="0" applyNumberFormat="1" applyFont="1" applyFill="1" applyBorder="1" applyAlignment="1">
      <alignment vertical="top" wrapText="1"/>
    </xf>
    <xf numFmtId="4" fontId="47" fillId="0" borderId="10" xfId="0" applyNumberFormat="1" applyFont="1" applyFill="1" applyBorder="1" applyAlignment="1">
      <alignment vertical="top"/>
    </xf>
    <xf numFmtId="0" fontId="47" fillId="0" borderId="10" xfId="0" applyFont="1" applyFill="1" applyBorder="1" applyAlignment="1">
      <alignment vertical="top"/>
    </xf>
    <xf numFmtId="0" fontId="47" fillId="0" borderId="10" xfId="0" applyFont="1" applyFill="1" applyBorder="1" applyAlignment="1">
      <alignment vertical="top" wrapText="1"/>
    </xf>
    <xf numFmtId="0" fontId="47" fillId="0" borderId="0" xfId="0" applyFont="1" applyFill="1" applyAlignment="1">
      <alignment vertical="top"/>
    </xf>
    <xf numFmtId="0" fontId="48" fillId="0" borderId="10" xfId="0" applyFont="1" applyFill="1" applyBorder="1" applyAlignment="1">
      <alignment vertical="top" wrapText="1"/>
    </xf>
    <xf numFmtId="4" fontId="47" fillId="34" borderId="10" xfId="0" applyNumberFormat="1" applyFont="1" applyFill="1" applyBorder="1" applyAlignment="1">
      <alignment vertical="top" wrapText="1"/>
    </xf>
    <xf numFmtId="4" fontId="47" fillId="0" borderId="10" xfId="0" applyNumberFormat="1" applyFont="1" applyFill="1" applyBorder="1" applyAlignment="1">
      <alignment vertical="top" wrapText="1"/>
    </xf>
    <xf numFmtId="14" fontId="47" fillId="33" borderId="10" xfId="0" applyNumberFormat="1" applyFont="1" applyFill="1" applyBorder="1" applyAlignment="1">
      <alignment vertical="top" wrapText="1"/>
    </xf>
    <xf numFmtId="4" fontId="47" fillId="33" borderId="10" xfId="0" applyNumberFormat="1" applyFont="1" applyFill="1" applyBorder="1" applyAlignment="1">
      <alignment vertical="top"/>
    </xf>
    <xf numFmtId="49" fontId="47" fillId="33" borderId="10" xfId="0" applyNumberFormat="1" applyFont="1" applyFill="1" applyBorder="1" applyAlignment="1">
      <alignment vertical="top" wrapText="1"/>
    </xf>
    <xf numFmtId="0" fontId="47" fillId="33" borderId="10" xfId="0" applyFont="1" applyFill="1" applyBorder="1" applyAlignment="1">
      <alignment vertical="top" wrapText="1"/>
    </xf>
    <xf numFmtId="14" fontId="47" fillId="0" borderId="0" xfId="0" applyNumberFormat="1" applyFont="1" applyFill="1" applyBorder="1" applyAlignment="1">
      <alignment vertical="top" wrapText="1"/>
    </xf>
    <xf numFmtId="4" fontId="47" fillId="0" borderId="0" xfId="0" applyNumberFormat="1" applyFont="1" applyFill="1" applyBorder="1" applyAlignment="1">
      <alignment vertical="top"/>
    </xf>
    <xf numFmtId="49" fontId="47" fillId="0" borderId="0" xfId="0" applyNumberFormat="1" applyFont="1" applyFill="1" applyBorder="1" applyAlignment="1">
      <alignment vertical="top" wrapText="1"/>
    </xf>
    <xf numFmtId="0" fontId="47" fillId="0" borderId="0" xfId="0" applyFont="1" applyFill="1" applyBorder="1" applyAlignment="1">
      <alignment vertical="top" wrapText="1"/>
    </xf>
    <xf numFmtId="0" fontId="48" fillId="0" borderId="0" xfId="0" applyFont="1" applyFill="1" applyAlignment="1">
      <alignment vertical="top"/>
    </xf>
    <xf numFmtId="49" fontId="47"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14" fontId="48" fillId="0" borderId="10" xfId="0" applyNumberFormat="1" applyFont="1" applyFill="1" applyBorder="1" applyAlignment="1">
      <alignment vertical="top"/>
    </xf>
    <xf numFmtId="4" fontId="48" fillId="0" borderId="10" xfId="0" applyNumberFormat="1" applyFont="1" applyFill="1" applyBorder="1" applyAlignment="1">
      <alignment vertical="top"/>
    </xf>
    <xf numFmtId="49" fontId="48" fillId="0" borderId="10" xfId="0" applyNumberFormat="1" applyFont="1" applyFill="1" applyBorder="1" applyAlignment="1">
      <alignment vertical="top" wrapText="1"/>
    </xf>
    <xf numFmtId="164" fontId="48" fillId="0" borderId="10" xfId="0" applyNumberFormat="1" applyFont="1" applyFill="1" applyBorder="1" applyAlignment="1">
      <alignment vertical="top" wrapText="1"/>
    </xf>
    <xf numFmtId="14" fontId="6" fillId="0" borderId="10" xfId="0" applyNumberFormat="1" applyFont="1" applyBorder="1" applyAlignment="1">
      <alignment vertical="top"/>
    </xf>
    <xf numFmtId="4" fontId="6" fillId="0" borderId="10" xfId="0" applyNumberFormat="1" applyFont="1" applyBorder="1" applyAlignment="1">
      <alignment vertical="top"/>
    </xf>
    <xf numFmtId="49" fontId="6" fillId="0" borderId="10" xfId="0" applyNumberFormat="1" applyFont="1" applyBorder="1" applyAlignment="1">
      <alignment vertical="top" wrapText="1"/>
    </xf>
    <xf numFmtId="164" fontId="6" fillId="0" borderId="10" xfId="0" applyNumberFormat="1" applyFont="1" applyFill="1" applyBorder="1" applyAlignment="1">
      <alignment vertical="top" wrapText="1"/>
    </xf>
    <xf numFmtId="49" fontId="6" fillId="0" borderId="0" xfId="0" applyNumberFormat="1" applyFont="1" applyAlignment="1">
      <alignment vertical="top" wrapText="1"/>
    </xf>
    <xf numFmtId="0" fontId="49" fillId="0" borderId="0" xfId="0" applyFont="1" applyAlignment="1">
      <alignment vertical="top"/>
    </xf>
    <xf numFmtId="49" fontId="49" fillId="0" borderId="0" xfId="0" applyNumberFormat="1" applyFont="1" applyAlignment="1">
      <alignment vertical="top"/>
    </xf>
    <xf numFmtId="1" fontId="49" fillId="0" borderId="0" xfId="0" applyNumberFormat="1" applyFont="1" applyAlignment="1">
      <alignment vertical="top"/>
    </xf>
    <xf numFmtId="4" fontId="49" fillId="0" borderId="0" xfId="0" applyNumberFormat="1" applyFont="1" applyAlignment="1">
      <alignment vertical="top"/>
    </xf>
    <xf numFmtId="164" fontId="49" fillId="0" borderId="0" xfId="0" applyNumberFormat="1" applyFont="1" applyAlignment="1">
      <alignment vertical="top"/>
    </xf>
    <xf numFmtId="14" fontId="49" fillId="0" borderId="0" xfId="0" applyNumberFormat="1" applyFont="1" applyAlignment="1">
      <alignment vertical="top"/>
    </xf>
    <xf numFmtId="0" fontId="49" fillId="0" borderId="0" xfId="0" applyNumberFormat="1" applyFont="1" applyAlignment="1">
      <alignment vertical="top"/>
    </xf>
    <xf numFmtId="17" fontId="6" fillId="0" borderId="10" xfId="0" applyNumberFormat="1" applyFont="1" applyFill="1" applyBorder="1" applyAlignment="1">
      <alignment vertical="top"/>
    </xf>
    <xf numFmtId="4" fontId="6" fillId="0" borderId="10" xfId="0" applyNumberFormat="1" applyFont="1" applyFill="1" applyBorder="1" applyAlignment="1">
      <alignment vertical="top"/>
    </xf>
    <xf numFmtId="0" fontId="48" fillId="0" borderId="10" xfId="0" applyFont="1" applyFill="1" applyBorder="1" applyAlignment="1">
      <alignment horizontal="left" vertical="top"/>
    </xf>
    <xf numFmtId="14" fontId="6" fillId="0" borderId="10" xfId="0" applyNumberFormat="1" applyFont="1" applyFill="1" applyBorder="1" applyAlignment="1">
      <alignment vertical="top"/>
    </xf>
    <xf numFmtId="0" fontId="48" fillId="0" borderId="10" xfId="0" applyFont="1" applyFill="1" applyBorder="1" applyAlignment="1">
      <alignment horizontal="left" vertical="top" wrapText="1"/>
    </xf>
    <xf numFmtId="0" fontId="6" fillId="0" borderId="0" xfId="0" applyFont="1" applyAlignment="1">
      <alignment vertical="top"/>
    </xf>
    <xf numFmtId="49" fontId="6" fillId="0" borderId="0" xfId="0" applyNumberFormat="1" applyFont="1" applyAlignment="1">
      <alignment vertical="top"/>
    </xf>
    <xf numFmtId="1" fontId="6" fillId="0" borderId="0" xfId="0" applyNumberFormat="1" applyFont="1" applyAlignment="1">
      <alignment vertical="top"/>
    </xf>
    <xf numFmtId="14" fontId="6" fillId="0" borderId="0" xfId="0" applyNumberFormat="1" applyFont="1" applyAlignment="1">
      <alignment vertical="top"/>
    </xf>
    <xf numFmtId="4" fontId="6" fillId="0" borderId="0" xfId="0" applyNumberFormat="1" applyFont="1" applyAlignment="1">
      <alignment vertical="top"/>
    </xf>
    <xf numFmtId="164" fontId="6" fillId="0" borderId="0" xfId="0" applyNumberFormat="1" applyFont="1" applyAlignment="1">
      <alignment vertical="top"/>
    </xf>
    <xf numFmtId="0" fontId="6" fillId="0" borderId="0" xfId="0" applyNumberFormat="1" applyFont="1" applyAlignment="1">
      <alignment vertical="top"/>
    </xf>
    <xf numFmtId="4" fontId="48" fillId="0" borderId="0" xfId="0" applyNumberFormat="1" applyFont="1" applyAlignment="1">
      <alignment vertical="top" wrapText="1"/>
    </xf>
    <xf numFmtId="2" fontId="48" fillId="0" borderId="0" xfId="0" applyNumberFormat="1" applyFont="1" applyAlignment="1">
      <alignment vertical="top" wrapText="1"/>
    </xf>
    <xf numFmtId="17" fontId="9" fillId="36" borderId="10" xfId="0" applyNumberFormat="1" applyFont="1" applyFill="1" applyBorder="1" applyAlignment="1">
      <alignment vertical="top" wrapText="1"/>
    </xf>
    <xf numFmtId="4" fontId="47" fillId="36" borderId="10" xfId="0" applyNumberFormat="1" applyFont="1" applyFill="1" applyBorder="1" applyAlignment="1">
      <alignment vertical="top" wrapText="1"/>
    </xf>
    <xf numFmtId="49" fontId="47" fillId="36" borderId="10" xfId="0" applyNumberFormat="1" applyFont="1" applyFill="1" applyBorder="1" applyAlignment="1">
      <alignment vertical="top" wrapText="1"/>
    </xf>
    <xf numFmtId="0" fontId="9" fillId="36" borderId="10" xfId="0" applyFont="1" applyFill="1" applyBorder="1" applyAlignment="1">
      <alignment vertical="top" wrapText="1"/>
    </xf>
    <xf numFmtId="0" fontId="47" fillId="36" borderId="10" xfId="0" applyFont="1" applyFill="1" applyBorder="1" applyAlignment="1">
      <alignment horizontal="left" vertical="top" wrapText="1"/>
    </xf>
    <xf numFmtId="0" fontId="48" fillId="0" borderId="11" xfId="0" applyFont="1" applyBorder="1" applyAlignment="1">
      <alignment vertical="top"/>
    </xf>
    <xf numFmtId="0" fontId="48" fillId="0" borderId="0" xfId="0" applyFont="1" applyBorder="1" applyAlignment="1">
      <alignment vertical="top"/>
    </xf>
    <xf numFmtId="0" fontId="48" fillId="0" borderId="0" xfId="0" applyFont="1" applyBorder="1" applyAlignment="1">
      <alignment vertical="top" wrapText="1"/>
    </xf>
    <xf numFmtId="17" fontId="48" fillId="0" borderId="10" xfId="0" applyNumberFormat="1" applyFont="1" applyFill="1" applyBorder="1" applyAlignment="1">
      <alignment horizontal="left" vertical="top"/>
    </xf>
    <xf numFmtId="0" fontId="48" fillId="0" borderId="10" xfId="0" applyFont="1" applyFill="1" applyBorder="1" applyAlignment="1">
      <alignment horizontal="right" vertical="top"/>
    </xf>
    <xf numFmtId="4" fontId="47" fillId="0" borderId="0" xfId="0" applyNumberFormat="1" applyFont="1" applyFill="1" applyAlignment="1">
      <alignment vertical="top" wrapText="1"/>
    </xf>
    <xf numFmtId="164" fontId="6" fillId="0" borderId="10" xfId="0" applyNumberFormat="1" applyFont="1" applyBorder="1" applyAlignment="1">
      <alignment vertical="top" wrapText="1"/>
    </xf>
    <xf numFmtId="14" fontId="9" fillId="36" borderId="10" xfId="0" applyNumberFormat="1" applyFont="1" applyFill="1" applyBorder="1" applyAlignment="1">
      <alignment vertical="top" wrapText="1"/>
    </xf>
    <xf numFmtId="4" fontId="9" fillId="36" borderId="10" xfId="0" applyNumberFormat="1" applyFont="1" applyFill="1" applyBorder="1" applyAlignment="1">
      <alignment vertical="top" wrapText="1"/>
    </xf>
    <xf numFmtId="49" fontId="9" fillId="36" borderId="10" xfId="0" applyNumberFormat="1" applyFont="1" applyFill="1" applyBorder="1" applyAlignment="1">
      <alignment vertical="top" wrapText="1"/>
    </xf>
    <xf numFmtId="164" fontId="9" fillId="36" borderId="10" xfId="0" applyNumberFormat="1" applyFont="1" applyFill="1" applyBorder="1" applyAlignment="1">
      <alignment vertical="top" wrapText="1"/>
    </xf>
    <xf numFmtId="0" fontId="9" fillId="0" borderId="0" xfId="0" applyFont="1" applyAlignment="1">
      <alignment vertical="top"/>
    </xf>
    <xf numFmtId="49" fontId="9" fillId="0" borderId="0" xfId="0" applyNumberFormat="1" applyFont="1" applyAlignment="1">
      <alignment vertical="top"/>
    </xf>
    <xf numFmtId="1" fontId="9" fillId="0" borderId="0" xfId="0" applyNumberFormat="1" applyFont="1" applyAlignment="1">
      <alignment vertical="top"/>
    </xf>
    <xf numFmtId="4" fontId="9" fillId="0" borderId="0" xfId="0" applyNumberFormat="1" applyFont="1" applyAlignment="1">
      <alignment vertical="top"/>
    </xf>
    <xf numFmtId="164" fontId="9" fillId="0" borderId="0" xfId="0" applyNumberFormat="1" applyFont="1" applyAlignment="1">
      <alignment vertical="top"/>
    </xf>
    <xf numFmtId="14" fontId="9" fillId="0" borderId="0" xfId="0" applyNumberFormat="1" applyFont="1" applyAlignment="1">
      <alignment vertical="top"/>
    </xf>
    <xf numFmtId="0" fontId="9" fillId="0" borderId="0" xfId="0" applyNumberFormat="1" applyFont="1" applyAlignment="1">
      <alignment vertical="top"/>
    </xf>
    <xf numFmtId="49" fontId="6" fillId="0" borderId="0" xfId="0" applyNumberFormat="1" applyFont="1" applyFill="1" applyAlignment="1">
      <alignment vertical="top" wrapText="1"/>
    </xf>
    <xf numFmtId="4" fontId="9" fillId="36" borderId="10" xfId="0" applyNumberFormat="1" applyFont="1" applyFill="1" applyBorder="1" applyAlignment="1">
      <alignment vertical="top"/>
    </xf>
    <xf numFmtId="49" fontId="9" fillId="0" borderId="0" xfId="0" applyNumberFormat="1" applyFont="1" applyFill="1" applyAlignment="1">
      <alignment vertical="top" wrapText="1"/>
    </xf>
    <xf numFmtId="14" fontId="9" fillId="0" borderId="10" xfId="0" applyNumberFormat="1" applyFont="1" applyFill="1" applyBorder="1" applyAlignment="1">
      <alignment vertical="top"/>
    </xf>
    <xf numFmtId="4" fontId="9" fillId="0" borderId="10" xfId="0" applyNumberFormat="1" applyFont="1" applyFill="1" applyBorder="1" applyAlignment="1">
      <alignment vertical="top"/>
    </xf>
    <xf numFmtId="49" fontId="9" fillId="0" borderId="10" xfId="0" applyNumberFormat="1" applyFont="1" applyFill="1" applyBorder="1" applyAlignment="1">
      <alignment vertical="top" wrapText="1"/>
    </xf>
    <xf numFmtId="164" fontId="9" fillId="0" borderId="10" xfId="0" applyNumberFormat="1" applyFont="1" applyFill="1" applyBorder="1" applyAlignment="1">
      <alignment vertical="top" wrapText="1"/>
    </xf>
    <xf numFmtId="0" fontId="9" fillId="0" borderId="0" xfId="0" applyFont="1" applyFill="1" applyAlignment="1">
      <alignment vertical="top"/>
    </xf>
    <xf numFmtId="49" fontId="9" fillId="0" borderId="0" xfId="0" applyNumberFormat="1" applyFont="1" applyFill="1" applyAlignment="1">
      <alignment vertical="top"/>
    </xf>
    <xf numFmtId="1" fontId="9" fillId="0" borderId="0" xfId="0" applyNumberFormat="1" applyFont="1" applyFill="1" applyAlignment="1">
      <alignment vertical="top"/>
    </xf>
    <xf numFmtId="4" fontId="9" fillId="0" borderId="0" xfId="0" applyNumberFormat="1" applyFont="1" applyFill="1" applyAlignment="1">
      <alignment vertical="top"/>
    </xf>
    <xf numFmtId="164" fontId="9" fillId="0" borderId="0" xfId="0" applyNumberFormat="1" applyFont="1" applyFill="1" applyAlignment="1">
      <alignment vertical="top"/>
    </xf>
    <xf numFmtId="14" fontId="9" fillId="0" borderId="0" xfId="0" applyNumberFormat="1" applyFont="1" applyFill="1" applyAlignment="1">
      <alignment vertical="top"/>
    </xf>
    <xf numFmtId="0" fontId="9" fillId="0" borderId="0" xfId="0" applyNumberFormat="1" applyFont="1" applyFill="1" applyAlignment="1">
      <alignment vertical="top"/>
    </xf>
    <xf numFmtId="0" fontId="6" fillId="0" borderId="10" xfId="0" applyFont="1" applyBorder="1" applyAlignment="1">
      <alignment vertical="top" wrapText="1"/>
    </xf>
    <xf numFmtId="14" fontId="47" fillId="36" borderId="10" xfId="0" applyNumberFormat="1" applyFont="1" applyFill="1" applyBorder="1" applyAlignment="1">
      <alignment vertical="top" wrapText="1"/>
    </xf>
    <xf numFmtId="0" fontId="47" fillId="36" borderId="10" xfId="0" applyFont="1" applyFill="1" applyBorder="1" applyAlignment="1">
      <alignment vertical="top" wrapText="1"/>
    </xf>
    <xf numFmtId="4" fontId="48" fillId="0" borderId="0" xfId="0" applyNumberFormat="1" applyFont="1" applyFill="1" applyAlignment="1">
      <alignment vertical="top" wrapText="1"/>
    </xf>
    <xf numFmtId="4" fontId="47" fillId="36" borderId="10" xfId="0" applyNumberFormat="1" applyFont="1" applyFill="1" applyBorder="1" applyAlignment="1">
      <alignment horizontal="right" vertical="top" wrapText="1"/>
    </xf>
    <xf numFmtId="49" fontId="47" fillId="36" borderId="10" xfId="0" applyNumberFormat="1" applyFont="1" applyFill="1" applyBorder="1" applyAlignment="1">
      <alignment horizontal="left" vertical="top" wrapText="1"/>
    </xf>
    <xf numFmtId="0" fontId="48" fillId="0" borderId="10" xfId="0" applyFont="1" applyBorder="1" applyAlignment="1">
      <alignment vertical="top"/>
    </xf>
    <xf numFmtId="4" fontId="47" fillId="36" borderId="10" xfId="0" applyNumberFormat="1" applyFont="1" applyFill="1" applyBorder="1" applyAlignment="1">
      <alignment vertical="top"/>
    </xf>
    <xf numFmtId="49" fontId="47" fillId="0" borderId="10" xfId="0" applyNumberFormat="1" applyFont="1" applyFill="1" applyBorder="1" applyAlignment="1">
      <alignment vertical="top" wrapText="1"/>
    </xf>
    <xf numFmtId="0" fontId="47" fillId="35" borderId="10" xfId="0" applyFont="1" applyFill="1" applyBorder="1" applyAlignment="1">
      <alignment vertical="top" wrapText="1"/>
    </xf>
    <xf numFmtId="4" fontId="47" fillId="35" borderId="10" xfId="0" applyNumberFormat="1" applyFont="1" applyFill="1" applyBorder="1" applyAlignment="1">
      <alignment vertical="top"/>
    </xf>
    <xf numFmtId="49" fontId="47" fillId="35" borderId="10" xfId="0" applyNumberFormat="1" applyFont="1" applyFill="1" applyBorder="1" applyAlignment="1">
      <alignment vertical="top" wrapText="1"/>
    </xf>
    <xf numFmtId="0" fontId="47" fillId="0" borderId="0" xfId="0" applyFont="1" applyFill="1" applyBorder="1" applyAlignment="1">
      <alignment vertical="top"/>
    </xf>
    <xf numFmtId="0" fontId="47" fillId="0" borderId="0" xfId="0" applyFont="1" applyBorder="1" applyAlignment="1">
      <alignment vertical="top" wrapText="1"/>
    </xf>
    <xf numFmtId="49" fontId="47" fillId="37" borderId="10" xfId="0" applyNumberFormat="1" applyFont="1" applyFill="1" applyBorder="1" applyAlignment="1">
      <alignment horizontal="left" vertical="top" wrapText="1"/>
    </xf>
    <xf numFmtId="0" fontId="4" fillId="37" borderId="10" xfId="0" applyFont="1" applyFill="1" applyBorder="1" applyAlignment="1">
      <alignment horizontal="left" vertical="top" wrapText="1"/>
    </xf>
    <xf numFmtId="49" fontId="48" fillId="0" borderId="0" xfId="0" applyNumberFormat="1" applyFont="1" applyFill="1" applyBorder="1" applyAlignment="1">
      <alignment vertical="top" wrapText="1"/>
    </xf>
    <xf numFmtId="0" fontId="47" fillId="37" borderId="10" xfId="0" applyFont="1" applyFill="1" applyBorder="1" applyAlignment="1">
      <alignment vertical="top"/>
    </xf>
    <xf numFmtId="4" fontId="47" fillId="37" borderId="10" xfId="0" applyNumberFormat="1" applyFont="1" applyFill="1" applyBorder="1" applyAlignment="1">
      <alignment vertical="top"/>
    </xf>
    <xf numFmtId="0" fontId="47" fillId="37" borderId="10" xfId="0" applyFont="1" applyFill="1" applyBorder="1" applyAlignment="1">
      <alignment vertical="top" wrapText="1"/>
    </xf>
    <xf numFmtId="0" fontId="48" fillId="0" borderId="0" xfId="0" applyFont="1" applyAlignment="1">
      <alignment/>
    </xf>
    <xf numFmtId="14" fontId="4" fillId="38" borderId="10" xfId="0" applyNumberFormat="1" applyFont="1" applyFill="1" applyBorder="1" applyAlignment="1">
      <alignment horizontal="left" vertical="top" wrapText="1"/>
    </xf>
    <xf numFmtId="0" fontId="4" fillId="38" borderId="10" xfId="0" applyFont="1" applyFill="1" applyBorder="1" applyAlignment="1">
      <alignment horizontal="left" vertical="top" wrapText="1"/>
    </xf>
    <xf numFmtId="165" fontId="4" fillId="38" borderId="10" xfId="0" applyNumberFormat="1" applyFont="1" applyFill="1" applyBorder="1" applyAlignment="1">
      <alignment horizontal="right" vertical="top" wrapText="1" indent="2"/>
    </xf>
    <xf numFmtId="14" fontId="5" fillId="0" borderId="10" xfId="0" applyNumberFormat="1" applyFont="1" applyFill="1" applyBorder="1" applyAlignment="1">
      <alignment horizontal="left" vertical="top" wrapText="1"/>
    </xf>
    <xf numFmtId="2" fontId="5" fillId="0" borderId="1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165" fontId="5" fillId="0" borderId="10" xfId="0" applyNumberFormat="1" applyFont="1" applyFill="1" applyBorder="1" applyAlignment="1">
      <alignment horizontal="left" vertical="top" wrapText="1"/>
    </xf>
    <xf numFmtId="0" fontId="5" fillId="0" borderId="10" xfId="0" applyFont="1" applyFill="1" applyBorder="1" applyAlignment="1">
      <alignment horizontal="right" vertical="top" wrapText="1"/>
    </xf>
    <xf numFmtId="14" fontId="6" fillId="0" borderId="10" xfId="0" applyNumberFormat="1" applyFont="1" applyFill="1" applyBorder="1" applyAlignment="1">
      <alignment horizontal="left" vertical="top" wrapText="1"/>
    </xf>
    <xf numFmtId="2"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0" fontId="48" fillId="0" borderId="0" xfId="0" applyFont="1" applyAlignment="1">
      <alignment horizontal="left" vertical="top"/>
    </xf>
    <xf numFmtId="0" fontId="50" fillId="0" borderId="0" xfId="0" applyFont="1" applyAlignment="1">
      <alignment horizontal="left" vertical="top"/>
    </xf>
    <xf numFmtId="0" fontId="48" fillId="0" borderId="0" xfId="0" applyFont="1" applyFill="1" applyAlignment="1">
      <alignment/>
    </xf>
    <xf numFmtId="0" fontId="48" fillId="0" borderId="10" xfId="0" applyFont="1" applyBorder="1" applyAlignment="1">
      <alignment horizontal="right" vertical="top"/>
    </xf>
    <xf numFmtId="165" fontId="6" fillId="0" borderId="10" xfId="0" applyNumberFormat="1" applyFont="1" applyFill="1" applyBorder="1" applyAlignment="1">
      <alignment vertical="top" wrapText="1"/>
    </xf>
    <xf numFmtId="2" fontId="47" fillId="38" borderId="10" xfId="0" applyNumberFormat="1" applyFont="1" applyFill="1" applyBorder="1" applyAlignment="1">
      <alignment vertical="top" wrapText="1"/>
    </xf>
    <xf numFmtId="14" fontId="48" fillId="0" borderId="0" xfId="0" applyNumberFormat="1" applyFont="1" applyAlignment="1">
      <alignment/>
    </xf>
    <xf numFmtId="4" fontId="48" fillId="0" borderId="0" xfId="0" applyNumberFormat="1" applyFont="1" applyAlignment="1">
      <alignment/>
    </xf>
    <xf numFmtId="49" fontId="48" fillId="0" borderId="0" xfId="0" applyNumberFormat="1" applyFont="1" applyFill="1" applyAlignment="1">
      <alignment wrapText="1"/>
    </xf>
    <xf numFmtId="49" fontId="48" fillId="0" borderId="0" xfId="0" applyNumberFormat="1" applyFont="1" applyFill="1" applyAlignment="1">
      <alignment/>
    </xf>
    <xf numFmtId="49" fontId="48" fillId="0" borderId="0" xfId="0" applyNumberFormat="1" applyFont="1" applyAlignment="1">
      <alignment/>
    </xf>
    <xf numFmtId="1" fontId="48" fillId="0" borderId="0" xfId="0" applyNumberFormat="1" applyFont="1" applyAlignment="1">
      <alignment/>
    </xf>
    <xf numFmtId="164" fontId="48" fillId="0" borderId="0" xfId="0" applyNumberFormat="1" applyFont="1" applyAlignment="1">
      <alignment/>
    </xf>
    <xf numFmtId="0" fontId="48" fillId="0" borderId="0" xfId="0" applyNumberFormat="1" applyFont="1" applyAlignment="1">
      <alignment/>
    </xf>
    <xf numFmtId="49" fontId="45" fillId="0" borderId="0" xfId="0" applyNumberFormat="1" applyFont="1" applyAlignment="1">
      <alignment horizontal="left" vertical="top"/>
    </xf>
    <xf numFmtId="4" fontId="50" fillId="0" borderId="0" xfId="0" applyNumberFormat="1" applyFont="1" applyAlignment="1">
      <alignment horizontal="left" vertical="top"/>
    </xf>
    <xf numFmtId="49" fontId="50" fillId="0" borderId="0" xfId="0" applyNumberFormat="1" applyFont="1" applyFill="1" applyAlignment="1">
      <alignment horizontal="left" vertical="top" wrapText="1"/>
    </xf>
    <xf numFmtId="49" fontId="50" fillId="0" borderId="0" xfId="0" applyNumberFormat="1" applyFont="1" applyFill="1" applyAlignment="1">
      <alignment horizontal="left" vertical="top"/>
    </xf>
    <xf numFmtId="164" fontId="50" fillId="0" borderId="12" xfId="0" applyNumberFormat="1" applyFont="1" applyFill="1" applyBorder="1" applyAlignment="1">
      <alignment horizontal="left" vertical="top"/>
    </xf>
    <xf numFmtId="49" fontId="50" fillId="0" borderId="0" xfId="0" applyNumberFormat="1" applyFont="1" applyAlignment="1">
      <alignment horizontal="left" vertical="top"/>
    </xf>
    <xf numFmtId="1" fontId="50" fillId="0" borderId="0" xfId="0" applyNumberFormat="1" applyFont="1" applyAlignment="1">
      <alignment horizontal="left" vertical="top"/>
    </xf>
    <xf numFmtId="14" fontId="50" fillId="0" borderId="0" xfId="0" applyNumberFormat="1" applyFont="1" applyAlignment="1">
      <alignment horizontal="left" vertical="top"/>
    </xf>
    <xf numFmtId="164" fontId="50" fillId="0" borderId="0" xfId="0" applyNumberFormat="1" applyFont="1" applyAlignment="1">
      <alignment horizontal="left" vertical="top"/>
    </xf>
    <xf numFmtId="0" fontId="50" fillId="0" borderId="0" xfId="0" applyNumberFormat="1" applyFont="1" applyAlignment="1">
      <alignment horizontal="left" vertical="top"/>
    </xf>
    <xf numFmtId="49" fontId="47" fillId="0" borderId="0" xfId="0" applyNumberFormat="1" applyFont="1" applyAlignment="1">
      <alignment horizontal="left" vertical="top"/>
    </xf>
    <xf numFmtId="14" fontId="48" fillId="0" borderId="10" xfId="0" applyNumberFormat="1" applyFont="1" applyBorder="1" applyAlignment="1">
      <alignment horizontal="left" vertical="top"/>
    </xf>
    <xf numFmtId="4" fontId="48" fillId="0" borderId="10" xfId="0" applyNumberFormat="1" applyFont="1" applyBorder="1" applyAlignment="1">
      <alignment horizontal="right" vertical="top"/>
    </xf>
    <xf numFmtId="49" fontId="48" fillId="0" borderId="10" xfId="0" applyNumberFormat="1" applyFont="1" applyFill="1" applyBorder="1" applyAlignment="1">
      <alignment horizontal="left" vertical="top" wrapText="1"/>
    </xf>
    <xf numFmtId="49" fontId="48" fillId="0" borderId="10" xfId="0" applyNumberFormat="1" applyFont="1" applyFill="1" applyBorder="1" applyAlignment="1">
      <alignment horizontal="left" vertical="top"/>
    </xf>
    <xf numFmtId="164" fontId="48" fillId="0" borderId="10" xfId="0" applyNumberFormat="1" applyFont="1" applyFill="1" applyBorder="1" applyAlignment="1">
      <alignment horizontal="left" vertical="top"/>
    </xf>
    <xf numFmtId="49" fontId="48" fillId="0" borderId="0" xfId="0" applyNumberFormat="1" applyFont="1" applyAlignment="1">
      <alignment horizontal="left" vertical="top"/>
    </xf>
    <xf numFmtId="1" fontId="48" fillId="0" borderId="0" xfId="0" applyNumberFormat="1" applyFont="1" applyAlignment="1">
      <alignment horizontal="left" vertical="top"/>
    </xf>
    <xf numFmtId="14" fontId="48" fillId="0" borderId="0" xfId="0" applyNumberFormat="1" applyFont="1" applyAlignment="1">
      <alignment horizontal="left" vertical="top"/>
    </xf>
    <xf numFmtId="4" fontId="48" fillId="0" borderId="0" xfId="0" applyNumberFormat="1" applyFont="1" applyAlignment="1">
      <alignment horizontal="left" vertical="top"/>
    </xf>
    <xf numFmtId="164" fontId="48" fillId="0" borderId="0" xfId="0" applyNumberFormat="1" applyFont="1" applyAlignment="1">
      <alignment horizontal="left" vertical="top"/>
    </xf>
    <xf numFmtId="0" fontId="48" fillId="0" borderId="0" xfId="0" applyNumberFormat="1" applyFont="1" applyAlignment="1">
      <alignment horizontal="left" vertical="top"/>
    </xf>
    <xf numFmtId="49" fontId="6" fillId="0" borderId="10" xfId="0" applyNumberFormat="1" applyFont="1" applyFill="1" applyBorder="1" applyAlignment="1">
      <alignment horizontal="left" vertical="top" wrapText="1"/>
    </xf>
    <xf numFmtId="14" fontId="48" fillId="0" borderId="10" xfId="0" applyNumberFormat="1" applyFont="1" applyFill="1" applyBorder="1" applyAlignment="1">
      <alignment horizontal="left" vertical="top"/>
    </xf>
    <xf numFmtId="4" fontId="48" fillId="0" borderId="10" xfId="0" applyNumberFormat="1" applyFont="1" applyFill="1" applyBorder="1" applyAlignment="1">
      <alignment horizontal="right" vertical="top"/>
    </xf>
    <xf numFmtId="49" fontId="48" fillId="0" borderId="0" xfId="0" applyNumberFormat="1" applyFont="1" applyFill="1" applyAlignment="1">
      <alignment horizontal="left" vertical="top"/>
    </xf>
    <xf numFmtId="1" fontId="48" fillId="0" borderId="0" xfId="0" applyNumberFormat="1" applyFont="1" applyFill="1" applyAlignment="1">
      <alignment horizontal="left" vertical="top"/>
    </xf>
    <xf numFmtId="14" fontId="48" fillId="0" borderId="0" xfId="0" applyNumberFormat="1" applyFont="1" applyFill="1" applyAlignment="1">
      <alignment horizontal="left" vertical="top"/>
    </xf>
    <xf numFmtId="4" fontId="48" fillId="0" borderId="0" xfId="0" applyNumberFormat="1" applyFont="1" applyFill="1" applyAlignment="1">
      <alignment horizontal="left" vertical="top"/>
    </xf>
    <xf numFmtId="164" fontId="48" fillId="0" borderId="0" xfId="0" applyNumberFormat="1" applyFont="1" applyFill="1" applyAlignment="1">
      <alignment horizontal="left" vertical="top"/>
    </xf>
    <xf numFmtId="0" fontId="48" fillId="0" borderId="0" xfId="0" applyNumberFormat="1" applyFont="1" applyFill="1" applyAlignment="1">
      <alignment horizontal="left" vertical="top"/>
    </xf>
    <xf numFmtId="0" fontId="48" fillId="0" borderId="0" xfId="0" applyFont="1" applyFill="1" applyAlignment="1">
      <alignment horizontal="left" vertical="top"/>
    </xf>
    <xf numFmtId="0" fontId="50" fillId="0" borderId="0" xfId="0" applyFont="1" applyFill="1" applyAlignment="1">
      <alignment horizontal="left" vertical="top"/>
    </xf>
    <xf numFmtId="0" fontId="48" fillId="0" borderId="10" xfId="0" applyFont="1" applyBorder="1" applyAlignment="1">
      <alignment horizontal="left" vertical="top" wrapText="1"/>
    </xf>
    <xf numFmtId="164" fontId="48" fillId="0" borderId="10" xfId="0" applyNumberFormat="1" applyFont="1" applyFill="1" applyBorder="1" applyAlignment="1">
      <alignment horizontal="left" vertical="top" wrapText="1"/>
    </xf>
    <xf numFmtId="49" fontId="48" fillId="39" borderId="10" xfId="0" applyNumberFormat="1" applyFont="1" applyFill="1" applyBorder="1" applyAlignment="1">
      <alignment horizontal="left" vertical="top" wrapText="1"/>
    </xf>
    <xf numFmtId="164" fontId="48" fillId="0" borderId="10" xfId="0" applyNumberFormat="1" applyFont="1" applyBorder="1" applyAlignment="1">
      <alignment horizontal="left" vertical="top" wrapText="1"/>
    </xf>
    <xf numFmtId="49" fontId="47" fillId="34" borderId="10" xfId="0" applyNumberFormat="1" applyFont="1" applyFill="1" applyBorder="1" applyAlignment="1">
      <alignment horizontal="left" vertical="top" wrapText="1"/>
    </xf>
    <xf numFmtId="4" fontId="47" fillId="34" borderId="10" xfId="0" applyNumberFormat="1" applyFont="1" applyFill="1" applyBorder="1" applyAlignment="1">
      <alignment horizontal="right" vertical="top"/>
    </xf>
    <xf numFmtId="0" fontId="47" fillId="34" borderId="10" xfId="0" applyFont="1" applyFill="1" applyBorder="1" applyAlignment="1">
      <alignment horizontal="left" vertical="top"/>
    </xf>
    <xf numFmtId="0" fontId="47" fillId="0" borderId="0" xfId="0" applyFont="1" applyAlignment="1">
      <alignment horizontal="left" vertical="top"/>
    </xf>
    <xf numFmtId="0" fontId="51" fillId="0" borderId="0" xfId="0" applyFont="1" applyAlignment="1">
      <alignment horizontal="left" vertical="top"/>
    </xf>
    <xf numFmtId="49" fontId="47" fillId="0" borderId="10" xfId="0" applyNumberFormat="1" applyFont="1" applyFill="1" applyBorder="1" applyAlignment="1">
      <alignment horizontal="left" vertical="top" wrapText="1"/>
    </xf>
    <xf numFmtId="4" fontId="47" fillId="0" borderId="10" xfId="0" applyNumberFormat="1" applyFont="1" applyFill="1" applyBorder="1" applyAlignment="1">
      <alignment horizontal="right" vertical="top"/>
    </xf>
    <xf numFmtId="0" fontId="47" fillId="0" borderId="10" xfId="0" applyFont="1" applyFill="1" applyBorder="1" applyAlignment="1">
      <alignment horizontal="left" vertical="top"/>
    </xf>
    <xf numFmtId="0" fontId="47" fillId="0" borderId="0" xfId="0" applyFont="1" applyFill="1" applyAlignment="1">
      <alignment horizontal="left" vertical="top"/>
    </xf>
    <xf numFmtId="49" fontId="47" fillId="0" borderId="0" xfId="0" applyNumberFormat="1" applyFont="1" applyFill="1" applyAlignment="1">
      <alignment horizontal="left" vertical="top"/>
    </xf>
    <xf numFmtId="0" fontId="51" fillId="0" borderId="0" xfId="0" applyFont="1" applyFill="1" applyAlignment="1">
      <alignment horizontal="left" vertical="top"/>
    </xf>
    <xf numFmtId="49" fontId="47" fillId="34" borderId="10" xfId="0" applyNumberFormat="1" applyFont="1" applyFill="1" applyBorder="1" applyAlignment="1">
      <alignment horizontal="left" vertical="top"/>
    </xf>
    <xf numFmtId="164" fontId="47" fillId="34" borderId="10" xfId="0" applyNumberFormat="1" applyFont="1" applyFill="1" applyBorder="1" applyAlignment="1">
      <alignment horizontal="left" vertical="top"/>
    </xf>
    <xf numFmtId="1" fontId="47" fillId="0" borderId="0" xfId="0" applyNumberFormat="1" applyFont="1" applyAlignment="1">
      <alignment horizontal="left" vertical="top"/>
    </xf>
    <xf numFmtId="14" fontId="47" fillId="0" borderId="0" xfId="0" applyNumberFormat="1" applyFont="1" applyAlignment="1">
      <alignment horizontal="left" vertical="top"/>
    </xf>
    <xf numFmtId="4" fontId="47" fillId="0" borderId="0" xfId="0" applyNumberFormat="1" applyFont="1" applyAlignment="1">
      <alignment horizontal="left" vertical="top"/>
    </xf>
    <xf numFmtId="164" fontId="47" fillId="0" borderId="0" xfId="0" applyNumberFormat="1" applyFont="1" applyAlignment="1">
      <alignment horizontal="left" vertical="top"/>
    </xf>
    <xf numFmtId="0" fontId="47" fillId="0" borderId="0" xfId="0" applyNumberFormat="1" applyFont="1" applyAlignment="1">
      <alignment horizontal="left" vertical="top"/>
    </xf>
    <xf numFmtId="49" fontId="47" fillId="0" borderId="10" xfId="0" applyNumberFormat="1" applyFont="1" applyFill="1" applyBorder="1" applyAlignment="1">
      <alignment horizontal="left" vertical="top"/>
    </xf>
    <xf numFmtId="164" fontId="47" fillId="0" borderId="10" xfId="0" applyNumberFormat="1" applyFont="1" applyFill="1" applyBorder="1" applyAlignment="1">
      <alignment horizontal="left" vertical="top"/>
    </xf>
    <xf numFmtId="1" fontId="47" fillId="0" borderId="0" xfId="0" applyNumberFormat="1" applyFont="1" applyFill="1" applyAlignment="1">
      <alignment horizontal="left" vertical="top"/>
    </xf>
    <xf numFmtId="14" fontId="47" fillId="0" borderId="0" xfId="0" applyNumberFormat="1" applyFont="1" applyFill="1" applyAlignment="1">
      <alignment horizontal="left" vertical="top"/>
    </xf>
    <xf numFmtId="4" fontId="47" fillId="0" borderId="0" xfId="0" applyNumberFormat="1" applyFont="1" applyFill="1" applyAlignment="1">
      <alignment horizontal="left" vertical="top"/>
    </xf>
    <xf numFmtId="164" fontId="47" fillId="0" borderId="0" xfId="0" applyNumberFormat="1" applyFont="1" applyFill="1" applyAlignment="1">
      <alignment horizontal="left" vertical="top"/>
    </xf>
    <xf numFmtId="0" fontId="47" fillId="0" borderId="0" xfId="0" applyNumberFormat="1" applyFont="1" applyFill="1" applyAlignment="1">
      <alignment horizontal="left" vertical="top"/>
    </xf>
    <xf numFmtId="14" fontId="47" fillId="33" borderId="10" xfId="0" applyNumberFormat="1" applyFont="1" applyFill="1" applyBorder="1" applyAlignment="1">
      <alignment horizontal="left" vertical="top" wrapText="1"/>
    </xf>
    <xf numFmtId="4" fontId="47" fillId="33" borderId="10" xfId="0" applyNumberFormat="1" applyFont="1" applyFill="1" applyBorder="1" applyAlignment="1">
      <alignment horizontal="right" vertical="top"/>
    </xf>
    <xf numFmtId="49" fontId="47" fillId="33" borderId="10" xfId="0" applyNumberFormat="1" applyFont="1" applyFill="1" applyBorder="1" applyAlignment="1">
      <alignment horizontal="left" vertical="top"/>
    </xf>
    <xf numFmtId="164" fontId="47" fillId="33" borderId="10" xfId="0" applyNumberFormat="1" applyFont="1" applyFill="1" applyBorder="1" applyAlignment="1">
      <alignment horizontal="left" vertical="top"/>
    </xf>
    <xf numFmtId="14" fontId="47" fillId="0" borderId="0" xfId="0" applyNumberFormat="1" applyFont="1" applyFill="1" applyBorder="1" applyAlignment="1">
      <alignment horizontal="left" vertical="top"/>
    </xf>
    <xf numFmtId="4" fontId="47" fillId="0" borderId="0" xfId="0" applyNumberFormat="1" applyFont="1" applyFill="1" applyBorder="1" applyAlignment="1">
      <alignment horizontal="left" vertical="top"/>
    </xf>
    <xf numFmtId="49" fontId="47" fillId="0" borderId="0" xfId="0" applyNumberFormat="1" applyFont="1" applyFill="1" applyBorder="1" applyAlignment="1">
      <alignment horizontal="left" vertical="top" wrapText="1"/>
    </xf>
    <xf numFmtId="49" fontId="47" fillId="0" borderId="0" xfId="0" applyNumberFormat="1" applyFont="1" applyFill="1" applyBorder="1" applyAlignment="1">
      <alignment horizontal="left" vertical="top"/>
    </xf>
    <xf numFmtId="164" fontId="47" fillId="0" borderId="0" xfId="0" applyNumberFormat="1" applyFont="1" applyFill="1" applyBorder="1" applyAlignment="1">
      <alignment horizontal="left" vertical="top"/>
    </xf>
    <xf numFmtId="49" fontId="47" fillId="35" borderId="10" xfId="0" applyNumberFormat="1" applyFont="1" applyFill="1" applyBorder="1" applyAlignment="1">
      <alignment horizontal="left" vertical="top"/>
    </xf>
    <xf numFmtId="43" fontId="48" fillId="0" borderId="10" xfId="42" applyFont="1" applyBorder="1" applyAlignment="1">
      <alignment horizontal="right" vertical="top"/>
    </xf>
    <xf numFmtId="49" fontId="48" fillId="0" borderId="10" xfId="0" applyNumberFormat="1" applyFont="1" applyBorder="1" applyAlignment="1">
      <alignment horizontal="left" vertical="top"/>
    </xf>
    <xf numFmtId="0" fontId="48" fillId="0" borderId="10" xfId="0" applyFont="1" applyBorder="1" applyAlignment="1">
      <alignment horizontal="left" vertical="top"/>
    </xf>
    <xf numFmtId="14" fontId="47" fillId="36" borderId="10" xfId="0" applyNumberFormat="1" applyFont="1" applyFill="1" applyBorder="1" applyAlignment="1">
      <alignment horizontal="left" vertical="top" wrapText="1"/>
    </xf>
    <xf numFmtId="43" fontId="47" fillId="36" borderId="10" xfId="42" applyFont="1" applyFill="1" applyBorder="1" applyAlignment="1">
      <alignment horizontal="right" vertical="top"/>
    </xf>
    <xf numFmtId="0" fontId="48" fillId="36" borderId="10" xfId="0" applyFont="1" applyFill="1" applyBorder="1" applyAlignment="1">
      <alignment horizontal="left" vertical="top" wrapText="1"/>
    </xf>
    <xf numFmtId="0" fontId="48" fillId="36" borderId="10" xfId="0" applyFont="1" applyFill="1" applyBorder="1" applyAlignment="1">
      <alignment horizontal="left" vertical="top"/>
    </xf>
    <xf numFmtId="14" fontId="47" fillId="0" borderId="10" xfId="0" applyNumberFormat="1" applyFont="1" applyFill="1" applyBorder="1" applyAlignment="1">
      <alignment horizontal="left" vertical="top" wrapText="1"/>
    </xf>
    <xf numFmtId="43" fontId="47" fillId="0" borderId="10" xfId="42" applyFont="1" applyFill="1" applyBorder="1" applyAlignment="1">
      <alignment horizontal="right" vertical="top"/>
    </xf>
    <xf numFmtId="14" fontId="47" fillId="0" borderId="10" xfId="0" applyNumberFormat="1" applyFont="1" applyFill="1" applyBorder="1" applyAlignment="1">
      <alignment horizontal="left" vertical="top"/>
    </xf>
    <xf numFmtId="0" fontId="47" fillId="36" borderId="10" xfId="0" applyFont="1" applyFill="1" applyBorder="1" applyAlignment="1">
      <alignment horizontal="left" vertical="top"/>
    </xf>
    <xf numFmtId="0" fontId="47" fillId="0" borderId="10" xfId="0" applyFont="1" applyFill="1" applyBorder="1" applyAlignment="1">
      <alignment horizontal="left" vertical="top" wrapText="1"/>
    </xf>
    <xf numFmtId="4" fontId="47" fillId="0" borderId="10" xfId="0" applyNumberFormat="1" applyFont="1" applyFill="1" applyBorder="1" applyAlignment="1">
      <alignment horizontal="left" vertical="top"/>
    </xf>
    <xf numFmtId="14" fontId="47" fillId="35" borderId="10" xfId="0" applyNumberFormat="1" applyFont="1" applyFill="1" applyBorder="1" applyAlignment="1">
      <alignment horizontal="left" vertical="top"/>
    </xf>
    <xf numFmtId="4" fontId="47" fillId="35" borderId="10" xfId="0" applyNumberFormat="1" applyFont="1" applyFill="1" applyBorder="1" applyAlignment="1">
      <alignment horizontal="left" vertical="top"/>
    </xf>
    <xf numFmtId="49" fontId="48" fillId="0" borderId="10" xfId="0" applyNumberFormat="1" applyFont="1" applyBorder="1" applyAlignment="1">
      <alignment horizontal="left" vertical="top" wrapText="1"/>
    </xf>
    <xf numFmtId="4" fontId="47" fillId="36" borderId="10" xfId="0" applyNumberFormat="1" applyFont="1" applyFill="1" applyBorder="1" applyAlignment="1">
      <alignment horizontal="right" vertical="top"/>
    </xf>
    <xf numFmtId="0" fontId="47" fillId="35" borderId="10" xfId="0" applyFont="1" applyFill="1" applyBorder="1" applyAlignment="1">
      <alignment horizontal="left" vertical="top"/>
    </xf>
    <xf numFmtId="0" fontId="47" fillId="35" borderId="10" xfId="0" applyFont="1" applyFill="1" applyBorder="1" applyAlignment="1">
      <alignment horizontal="left" vertical="top" wrapText="1"/>
    </xf>
    <xf numFmtId="4" fontId="47" fillId="35" borderId="10" xfId="0" applyNumberFormat="1" applyFont="1" applyFill="1" applyBorder="1" applyAlignment="1">
      <alignment horizontal="right" vertical="top"/>
    </xf>
    <xf numFmtId="0" fontId="47" fillId="0" borderId="0" xfId="0" applyFont="1" applyFill="1" applyBorder="1" applyAlignment="1">
      <alignment horizontal="left" vertical="top" wrapText="1"/>
    </xf>
    <xf numFmtId="4" fontId="47" fillId="0" borderId="0" xfId="0" applyNumberFormat="1" applyFont="1" applyFill="1" applyBorder="1" applyAlignment="1">
      <alignment horizontal="right" vertical="top"/>
    </xf>
    <xf numFmtId="0" fontId="47" fillId="0" borderId="0" xfId="0" applyFont="1" applyFill="1" applyBorder="1" applyAlignment="1">
      <alignment horizontal="left" vertical="top"/>
    </xf>
    <xf numFmtId="0" fontId="45" fillId="0" borderId="0" xfId="0" applyFont="1" applyAlignment="1">
      <alignment horizontal="left" vertical="top"/>
    </xf>
    <xf numFmtId="49" fontId="47" fillId="37" borderId="10" xfId="0" applyNumberFormat="1" applyFont="1" applyFill="1" applyBorder="1" applyAlignment="1">
      <alignment horizontal="left" vertical="top"/>
    </xf>
    <xf numFmtId="49" fontId="47" fillId="0" borderId="13" xfId="0" applyNumberFormat="1" applyFont="1" applyFill="1" applyBorder="1" applyAlignment="1">
      <alignment horizontal="left" vertical="top"/>
    </xf>
    <xf numFmtId="0" fontId="48" fillId="0" borderId="0" xfId="0" applyFont="1" applyBorder="1" applyAlignment="1">
      <alignment horizontal="left" vertical="top"/>
    </xf>
    <xf numFmtId="4" fontId="48" fillId="0" borderId="10" xfId="0" applyNumberFormat="1" applyFont="1" applyBorder="1" applyAlignment="1">
      <alignment horizontal="left" vertical="top"/>
    </xf>
    <xf numFmtId="164" fontId="48" fillId="0" borderId="10" xfId="0" applyNumberFormat="1" applyFont="1" applyBorder="1" applyAlignment="1">
      <alignment horizontal="left" vertical="top"/>
    </xf>
    <xf numFmtId="14" fontId="47" fillId="37" borderId="10" xfId="0" applyNumberFormat="1" applyFont="1" applyFill="1" applyBorder="1" applyAlignment="1">
      <alignment horizontal="left" vertical="top"/>
    </xf>
    <xf numFmtId="49" fontId="48" fillId="37" borderId="10" xfId="0" applyNumberFormat="1" applyFont="1" applyFill="1" applyBorder="1" applyAlignment="1">
      <alignment horizontal="left" vertical="top" wrapText="1"/>
    </xf>
    <xf numFmtId="164" fontId="48" fillId="37" borderId="10" xfId="0" applyNumberFormat="1" applyFont="1" applyFill="1" applyBorder="1" applyAlignment="1">
      <alignment horizontal="left" vertical="top"/>
    </xf>
    <xf numFmtId="14" fontId="48" fillId="0" borderId="0" xfId="0" applyNumberFormat="1" applyFont="1" applyBorder="1" applyAlignment="1">
      <alignment horizontal="left" vertical="top"/>
    </xf>
    <xf numFmtId="4" fontId="48" fillId="0" borderId="0" xfId="0" applyNumberFormat="1" applyFont="1" applyBorder="1" applyAlignment="1">
      <alignment horizontal="left" vertical="top"/>
    </xf>
    <xf numFmtId="49" fontId="48" fillId="0" borderId="0" xfId="0" applyNumberFormat="1" applyFont="1" applyBorder="1" applyAlignment="1">
      <alignment horizontal="left" vertical="top" wrapText="1"/>
    </xf>
    <xf numFmtId="164" fontId="48" fillId="0" borderId="0" xfId="0" applyNumberFormat="1" applyFont="1" applyBorder="1" applyAlignment="1">
      <alignment horizontal="left" vertical="top"/>
    </xf>
    <xf numFmtId="164" fontId="48" fillId="0" borderId="12" xfId="0" applyNumberFormat="1" applyFont="1" applyBorder="1" applyAlignment="1">
      <alignment horizontal="left" vertical="top"/>
    </xf>
    <xf numFmtId="49" fontId="48" fillId="0" borderId="0" xfId="0" applyNumberFormat="1" applyFont="1" applyFill="1" applyAlignment="1">
      <alignment horizontal="left" vertical="top" wrapText="1"/>
    </xf>
    <xf numFmtId="164" fontId="48" fillId="0" borderId="12" xfId="0" applyNumberFormat="1" applyFont="1" applyFill="1" applyBorder="1" applyAlignment="1">
      <alignment horizontal="left" vertical="top"/>
    </xf>
    <xf numFmtId="49" fontId="48" fillId="0" borderId="0" xfId="0" applyNumberFormat="1" applyFont="1" applyBorder="1" applyAlignment="1">
      <alignment horizontal="left" vertical="top"/>
    </xf>
    <xf numFmtId="0" fontId="4" fillId="38" borderId="10" xfId="0" applyFont="1" applyFill="1" applyBorder="1" applyAlignment="1">
      <alignment horizontal="right" vertical="top" wrapText="1"/>
    </xf>
    <xf numFmtId="165" fontId="4" fillId="38" borderId="10" xfId="0" applyNumberFormat="1" applyFont="1" applyFill="1" applyBorder="1" applyAlignment="1">
      <alignment horizontal="left" vertical="top" wrapText="1"/>
    </xf>
    <xf numFmtId="4" fontId="48" fillId="0" borderId="10" xfId="0" applyNumberFormat="1" applyFont="1" applyBorder="1" applyAlignment="1">
      <alignment horizontal="left" vertical="top" wrapText="1"/>
    </xf>
    <xf numFmtId="8" fontId="5"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4" fontId="47" fillId="37" borderId="10" xfId="0" applyNumberFormat="1" applyFont="1" applyFill="1" applyBorder="1" applyAlignment="1">
      <alignment horizontal="right" vertical="top"/>
    </xf>
    <xf numFmtId="49" fontId="47" fillId="37" borderId="10" xfId="0" applyNumberFormat="1" applyFont="1" applyFill="1" applyBorder="1" applyAlignment="1">
      <alignment horizontal="right" vertical="top"/>
    </xf>
    <xf numFmtId="0" fontId="47" fillId="33" borderId="10" xfId="0" applyNumberFormat="1" applyFont="1" applyFill="1" applyBorder="1" applyAlignment="1">
      <alignment horizontal="left" vertical="top"/>
    </xf>
    <xf numFmtId="0" fontId="47" fillId="36" borderId="10" xfId="0" applyNumberFormat="1" applyFont="1" applyFill="1" applyBorder="1" applyAlignment="1">
      <alignment horizontal="left" vertical="top"/>
    </xf>
    <xf numFmtId="2" fontId="48" fillId="0" borderId="10" xfId="0" applyNumberFormat="1" applyFont="1" applyFill="1" applyBorder="1" applyAlignment="1">
      <alignment horizontal="right" vertical="top"/>
    </xf>
    <xf numFmtId="43" fontId="47" fillId="38" borderId="10" xfId="42" applyFont="1" applyFill="1" applyBorder="1" applyAlignment="1">
      <alignment horizontal="right" vertical="top" wrapText="1"/>
    </xf>
    <xf numFmtId="4" fontId="48" fillId="0" borderId="10" xfId="0" applyNumberFormat="1" applyFont="1" applyBorder="1" applyAlignment="1">
      <alignment horizontal="right" vertical="top" wrapText="1"/>
    </xf>
    <xf numFmtId="49" fontId="47" fillId="37" borderId="10" xfId="0" applyNumberFormat="1" applyFont="1" applyFill="1" applyBorder="1" applyAlignment="1">
      <alignment horizontal="right" vertical="top" wrapText="1"/>
    </xf>
    <xf numFmtId="14" fontId="4" fillId="38" borderId="14" xfId="0" applyNumberFormat="1" applyFont="1" applyFill="1" applyBorder="1" applyAlignment="1">
      <alignment horizontal="left" vertical="top" wrapText="1"/>
    </xf>
    <xf numFmtId="14" fontId="4" fillId="38" borderId="15" xfId="0" applyNumberFormat="1" applyFont="1" applyFill="1" applyBorder="1" applyAlignment="1">
      <alignment horizontal="left" vertical="top" wrapText="1"/>
    </xf>
    <xf numFmtId="14" fontId="4" fillId="38" borderId="16" xfId="0" applyNumberFormat="1" applyFont="1" applyFill="1" applyBorder="1" applyAlignment="1">
      <alignment horizontal="left" vertical="top" wrapText="1"/>
    </xf>
    <xf numFmtId="49" fontId="45" fillId="0" borderId="10" xfId="0" applyNumberFormat="1" applyFont="1" applyBorder="1" applyAlignment="1">
      <alignment horizontal="left" vertical="top" wrapText="1"/>
    </xf>
    <xf numFmtId="49" fontId="45" fillId="0" borderId="10" xfId="0" applyNumberFormat="1" applyFont="1" applyBorder="1" applyAlignment="1">
      <alignment horizontal="left" vertical="top"/>
    </xf>
    <xf numFmtId="14" fontId="47" fillId="35" borderId="10" xfId="0" applyNumberFormat="1" applyFont="1" applyFill="1" applyBorder="1" applyAlignment="1">
      <alignment horizontal="left" vertical="top"/>
    </xf>
    <xf numFmtId="0" fontId="47" fillId="37" borderId="10" xfId="0" applyFont="1" applyFill="1" applyBorder="1" applyAlignment="1">
      <alignment horizontal="left" vertical="top"/>
    </xf>
    <xf numFmtId="0" fontId="4" fillId="38" borderId="14" xfId="0" applyFont="1" applyFill="1" applyBorder="1" applyAlignment="1">
      <alignment horizontal="left" vertical="top" wrapText="1"/>
    </xf>
    <xf numFmtId="0" fontId="4" fillId="38" borderId="15" xfId="0" applyFont="1" applyFill="1" applyBorder="1" applyAlignment="1">
      <alignment horizontal="left" vertical="top" wrapText="1"/>
    </xf>
    <xf numFmtId="0" fontId="4" fillId="38" borderId="16" xfId="0" applyFont="1" applyFill="1" applyBorder="1" applyAlignment="1">
      <alignment horizontal="left" vertical="top" wrapText="1"/>
    </xf>
    <xf numFmtId="0" fontId="5" fillId="38" borderId="14" xfId="0" applyFont="1" applyFill="1" applyBorder="1" applyAlignment="1">
      <alignment horizontal="left" vertical="top" wrapText="1"/>
    </xf>
    <xf numFmtId="0" fontId="5" fillId="38" borderId="15" xfId="0" applyFont="1" applyFill="1" applyBorder="1" applyAlignment="1">
      <alignment horizontal="left" vertical="top" wrapText="1"/>
    </xf>
    <xf numFmtId="0" fontId="5" fillId="38" borderId="16"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4" xfId="0" applyFont="1" applyFill="1" applyBorder="1" applyAlignment="1">
      <alignment horizontal="left" vertical="top"/>
    </xf>
    <xf numFmtId="0" fontId="4" fillId="33" borderId="15" xfId="0" applyFont="1" applyFill="1" applyBorder="1" applyAlignment="1">
      <alignment horizontal="left" vertical="top"/>
    </xf>
    <xf numFmtId="0" fontId="4" fillId="33" borderId="16" xfId="0" applyFont="1" applyFill="1" applyBorder="1" applyAlignment="1">
      <alignment horizontal="left" vertical="top"/>
    </xf>
    <xf numFmtId="0" fontId="47" fillId="35" borderId="10" xfId="0" applyFont="1" applyFill="1" applyBorder="1" applyAlignment="1">
      <alignment horizontal="left" vertical="top"/>
    </xf>
    <xf numFmtId="0" fontId="47" fillId="35" borderId="14" xfId="0" applyFont="1" applyFill="1" applyBorder="1" applyAlignment="1">
      <alignment horizontal="left" vertical="top"/>
    </xf>
    <xf numFmtId="0" fontId="47" fillId="35" borderId="15" xfId="0" applyFont="1" applyFill="1" applyBorder="1" applyAlignment="1">
      <alignment horizontal="left" vertical="top"/>
    </xf>
    <xf numFmtId="0" fontId="47" fillId="35" borderId="16" xfId="0" applyFont="1" applyFill="1" applyBorder="1" applyAlignment="1">
      <alignment horizontal="left" vertical="top"/>
    </xf>
    <xf numFmtId="14" fontId="47" fillId="35" borderId="14" xfId="0" applyNumberFormat="1" applyFont="1" applyFill="1" applyBorder="1" applyAlignment="1">
      <alignment horizontal="left" vertical="top"/>
    </xf>
    <xf numFmtId="14" fontId="47" fillId="35" borderId="15" xfId="0" applyNumberFormat="1" applyFont="1" applyFill="1" applyBorder="1" applyAlignment="1">
      <alignment horizontal="left" vertical="top"/>
    </xf>
    <xf numFmtId="14" fontId="47" fillId="35" borderId="16" xfId="0" applyNumberFormat="1" applyFont="1" applyFill="1" applyBorder="1" applyAlignment="1">
      <alignment horizontal="left" vertical="top"/>
    </xf>
    <xf numFmtId="49" fontId="47" fillId="35" borderId="10" xfId="0" applyNumberFormat="1" applyFont="1" applyFill="1" applyBorder="1" applyAlignment="1">
      <alignment horizontal="left" vertical="top"/>
    </xf>
    <xf numFmtId="0" fontId="47" fillId="37" borderId="14" xfId="0" applyFont="1" applyFill="1" applyBorder="1" applyAlignment="1">
      <alignment horizontal="left" vertical="top"/>
    </xf>
    <xf numFmtId="0" fontId="47" fillId="37" borderId="15" xfId="0" applyFont="1" applyFill="1" applyBorder="1" applyAlignment="1">
      <alignment horizontal="left" vertical="top"/>
    </xf>
    <xf numFmtId="0" fontId="47" fillId="37" borderId="16" xfId="0" applyFont="1" applyFill="1" applyBorder="1" applyAlignment="1">
      <alignment horizontal="left" vertical="top"/>
    </xf>
    <xf numFmtId="0" fontId="4" fillId="33" borderId="10"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Q161"/>
  <sheetViews>
    <sheetView tabSelected="1" zoomScalePageLayoutView="0" workbookViewId="0" topLeftCell="A4">
      <selection activeCell="C14" sqref="C14"/>
    </sheetView>
  </sheetViews>
  <sheetFormatPr defaultColWidth="9.140625" defaultRowHeight="15"/>
  <cols>
    <col min="1" max="1" width="15.421875" style="173" customWidth="1"/>
    <col min="2" max="2" width="14.8515625" style="167" customWidth="1"/>
    <col min="3" max="3" width="64.7109375" style="168" customWidth="1"/>
    <col min="4" max="4" width="27.57421875" style="169" customWidth="1"/>
    <col min="5" max="5" width="26.00390625" style="170" customWidth="1"/>
    <col min="6" max="6" width="18.28125" style="171" customWidth="1"/>
    <col min="7" max="7" width="29.57421875" style="171" customWidth="1"/>
    <col min="8" max="8" width="24.7109375" style="171" customWidth="1"/>
    <col min="9" max="9" width="23.7109375" style="171" customWidth="1"/>
    <col min="10" max="10" width="21.140625" style="171" customWidth="1"/>
    <col min="11" max="11" width="16.140625" style="171" customWidth="1"/>
    <col min="12" max="12" width="16.8515625" style="171" customWidth="1"/>
    <col min="13" max="13" width="22.7109375" style="171" customWidth="1"/>
    <col min="14" max="14" width="27.7109375" style="171" customWidth="1"/>
    <col min="15" max="15" width="39.140625" style="171" customWidth="1"/>
    <col min="16" max="16" width="26.8515625" style="171" customWidth="1"/>
    <col min="17" max="17" width="13.421875" style="171" customWidth="1"/>
    <col min="18" max="18" width="26.28125" style="171" customWidth="1"/>
    <col min="19" max="19" width="15.7109375" style="171" customWidth="1"/>
    <col min="20" max="20" width="15.421875" style="171" customWidth="1"/>
    <col min="21" max="21" width="40.8515625" style="171" customWidth="1"/>
    <col min="22" max="22" width="14.140625" style="171" customWidth="1"/>
    <col min="23" max="23" width="6.140625" style="171" customWidth="1"/>
    <col min="24" max="24" width="21.00390625" style="171" customWidth="1"/>
    <col min="25" max="25" width="18.28125" style="171" customWidth="1"/>
    <col min="26" max="26" width="12.00390625" style="171" customWidth="1"/>
    <col min="27" max="27" width="28.28125" style="171" customWidth="1"/>
    <col min="28" max="28" width="27.421875" style="171" customWidth="1"/>
    <col min="29" max="29" width="22.28125" style="171" customWidth="1"/>
    <col min="30" max="30" width="21.28125" style="171" customWidth="1"/>
    <col min="31" max="31" width="17.8515625" style="171" customWidth="1"/>
    <col min="32" max="32" width="24.8515625" style="171" customWidth="1"/>
    <col min="33" max="33" width="8.140625" style="171" customWidth="1"/>
    <col min="34" max="34" width="33.140625" style="171" customWidth="1"/>
    <col min="35" max="35" width="30.7109375" style="171" customWidth="1"/>
    <col min="36" max="36" width="16.28125" style="171" customWidth="1"/>
    <col min="37" max="37" width="21.00390625" style="171" customWidth="1"/>
    <col min="38" max="38" width="8.140625" style="171" customWidth="1"/>
    <col min="39" max="39" width="28.28125" style="171" customWidth="1"/>
    <col min="40" max="40" width="13.8515625" style="171" customWidth="1"/>
    <col min="41" max="41" width="15.421875" style="171" customWidth="1"/>
    <col min="42" max="42" width="8.8515625" style="171" customWidth="1"/>
    <col min="43" max="43" width="25.140625" style="171" customWidth="1"/>
    <col min="44" max="44" width="26.140625" style="171" customWidth="1"/>
    <col min="45" max="45" width="32.00390625" style="171" customWidth="1"/>
    <col min="46" max="46" width="15.7109375" style="171" customWidth="1"/>
    <col min="47" max="47" width="14.8515625" style="171" customWidth="1"/>
    <col min="48" max="48" width="20.140625" style="171" customWidth="1"/>
    <col min="49" max="49" width="24.421875" style="171" customWidth="1"/>
    <col min="50" max="50" width="20.00390625" style="171" customWidth="1"/>
    <col min="51" max="51" width="25.57421875" style="171" customWidth="1"/>
    <col min="52" max="52" width="14.8515625" style="171" customWidth="1"/>
    <col min="53" max="53" width="31.140625" style="171" customWidth="1"/>
    <col min="54" max="54" width="7.421875" style="171" customWidth="1"/>
    <col min="55" max="55" width="30.00390625" style="171" customWidth="1"/>
    <col min="56" max="56" width="22.28125" style="171" customWidth="1"/>
    <col min="57" max="57" width="19.7109375" style="171" customWidth="1"/>
    <col min="58" max="58" width="15.140625" style="171" customWidth="1"/>
    <col min="59" max="59" width="19.7109375" style="171" customWidth="1"/>
    <col min="60" max="60" width="31.7109375" style="171" customWidth="1"/>
    <col min="61" max="61" width="24.57421875" style="171" customWidth="1"/>
    <col min="62" max="62" width="24.28125" style="171" customWidth="1"/>
    <col min="63" max="63" width="9.00390625" style="171" customWidth="1"/>
    <col min="64" max="64" width="28.8515625" style="171" customWidth="1"/>
    <col min="65" max="65" width="32.28125" style="171" customWidth="1"/>
    <col min="66" max="66" width="25.57421875" style="171" customWidth="1"/>
    <col min="67" max="67" width="22.28125" style="171" customWidth="1"/>
    <col min="68" max="68" width="26.7109375" style="171" customWidth="1"/>
    <col min="69" max="69" width="20.28125" style="171" customWidth="1"/>
    <col min="70" max="70" width="35.28125" style="171" customWidth="1"/>
    <col min="71" max="71" width="25.28125" style="171" customWidth="1"/>
    <col min="72" max="72" width="33.7109375" style="171" customWidth="1"/>
    <col min="73" max="73" width="37.140625" style="171" customWidth="1"/>
    <col min="74" max="74" width="27.140625" style="171" customWidth="1"/>
    <col min="75" max="75" width="16.8515625" style="171" customWidth="1"/>
    <col min="76" max="76" width="10.8515625" style="171" customWidth="1"/>
    <col min="77" max="77" width="17.00390625" style="171" customWidth="1"/>
    <col min="78" max="78" width="13.7109375" style="172" customWidth="1"/>
    <col min="79" max="79" width="11.28125" style="173" customWidth="1"/>
    <col min="80" max="80" width="8.140625" style="173" customWidth="1"/>
    <col min="81" max="81" width="23.421875" style="171" customWidth="1"/>
    <col min="82" max="82" width="26.8515625" style="167" customWidth="1"/>
    <col min="83" max="83" width="27.8515625" style="171" customWidth="1"/>
    <col min="84" max="84" width="16.00390625" style="171" customWidth="1"/>
    <col min="85" max="85" width="17.140625" style="171" customWidth="1"/>
    <col min="86" max="86" width="20.8515625" style="171" customWidth="1"/>
    <col min="87" max="87" width="15.421875" style="171" customWidth="1"/>
    <col min="88" max="88" width="67.7109375" style="171" customWidth="1"/>
    <col min="89" max="89" width="26.140625" style="172" customWidth="1"/>
    <col min="90" max="90" width="12.421875" style="171" customWidth="1"/>
    <col min="91" max="91" width="34.7109375" style="171" customWidth="1"/>
    <col min="92" max="92" width="12.140625" style="172" customWidth="1"/>
    <col min="93" max="93" width="27.421875" style="174" customWidth="1"/>
    <col min="94" max="94" width="18.140625" style="174" customWidth="1"/>
    <col min="95" max="95" width="33.140625" style="173" customWidth="1"/>
    <col min="96" max="96" width="34.28125" style="171" customWidth="1"/>
    <col min="97" max="97" width="19.8515625" style="167" customWidth="1"/>
    <col min="98" max="98" width="18.140625" style="171" customWidth="1"/>
    <col min="99" max="99" width="14.7109375" style="167" customWidth="1"/>
    <col min="100" max="100" width="16.421875" style="167" customWidth="1"/>
    <col min="101" max="101" width="23.421875" style="167" customWidth="1"/>
    <col min="102" max="102" width="20.421875" style="167" customWidth="1"/>
    <col min="103" max="103" width="15.28125" style="167" customWidth="1"/>
    <col min="104" max="104" width="14.8515625" style="171" customWidth="1"/>
    <col min="105" max="105" width="20.00390625" style="171" customWidth="1"/>
    <col min="106" max="106" width="23.8515625" style="171" customWidth="1"/>
    <col min="107" max="107" width="39.28125" style="171" customWidth="1"/>
    <col min="108" max="108" width="20.57421875" style="167" customWidth="1"/>
    <col min="109" max="109" width="13.421875" style="171" customWidth="1"/>
    <col min="110" max="110" width="16.8515625" style="171" customWidth="1"/>
    <col min="111" max="111" width="17.28125" style="171" customWidth="1"/>
    <col min="112" max="112" width="15.57421875" style="171" customWidth="1"/>
    <col min="113" max="113" width="12.7109375" style="171" customWidth="1"/>
    <col min="114" max="114" width="27.57421875" style="171" customWidth="1"/>
    <col min="115" max="115" width="16.8515625" style="171" customWidth="1"/>
    <col min="116" max="117" width="14.421875" style="171" customWidth="1"/>
    <col min="118" max="118" width="11.8515625" style="171" customWidth="1"/>
    <col min="119" max="122" width="27.140625" style="171" customWidth="1"/>
    <col min="123" max="123" width="31.7109375" style="171" customWidth="1"/>
    <col min="124" max="124" width="12.28125" style="171" customWidth="1"/>
    <col min="125" max="125" width="27.140625" style="171" customWidth="1"/>
    <col min="126" max="126" width="35.7109375" style="171" customWidth="1"/>
    <col min="127" max="127" width="15.7109375" style="171" customWidth="1"/>
    <col min="128" max="128" width="23.8515625" style="171" customWidth="1"/>
    <col min="129" max="129" width="19.57421875" style="171" customWidth="1"/>
    <col min="130" max="130" width="19.421875" style="171" customWidth="1"/>
    <col min="131" max="131" width="20.7109375" style="171" customWidth="1"/>
    <col min="132" max="132" width="16.00390625" style="171" customWidth="1"/>
    <col min="133" max="133" width="23.00390625" style="171" customWidth="1"/>
    <col min="134" max="134" width="18.57421875" style="171" customWidth="1"/>
    <col min="135" max="135" width="30.140625" style="175" customWidth="1"/>
    <col min="136" max="136" width="26.7109375" style="171" customWidth="1"/>
    <col min="137" max="137" width="17.28125" style="171" customWidth="1"/>
    <col min="138" max="139" width="16.28125" style="171" customWidth="1"/>
    <col min="140" max="140" width="15.7109375" style="171" customWidth="1"/>
    <col min="141" max="141" width="24.57421875" style="171" customWidth="1"/>
    <col min="142" max="142" width="27.8515625" style="171" customWidth="1"/>
    <col min="143" max="143" width="15.421875" style="171" customWidth="1"/>
    <col min="144" max="144" width="26.140625" style="171" customWidth="1"/>
    <col min="145" max="145" width="74.140625" style="171" bestFit="1" customWidth="1"/>
    <col min="146" max="16384" width="9.140625" style="153" customWidth="1"/>
  </cols>
  <sheetData>
    <row r="1" spans="1:5" ht="15.75">
      <c r="A1" s="295" t="s">
        <v>0</v>
      </c>
      <c r="B1" s="295"/>
      <c r="C1" s="295"/>
      <c r="D1" s="295"/>
      <c r="E1" s="295"/>
    </row>
    <row r="2" spans="1:5" s="166" customFormat="1" ht="15.75">
      <c r="A2" s="294" t="s">
        <v>360</v>
      </c>
      <c r="B2" s="294"/>
      <c r="C2" s="294"/>
      <c r="D2" s="294"/>
      <c r="E2" s="294"/>
    </row>
    <row r="3" spans="1:5" s="166" customFormat="1" ht="15.75">
      <c r="A3" s="294"/>
      <c r="B3" s="294"/>
      <c r="C3" s="294"/>
      <c r="D3" s="294"/>
      <c r="E3" s="294"/>
    </row>
    <row r="4" spans="1:147" ht="14.25">
      <c r="A4" s="304" t="s">
        <v>160</v>
      </c>
      <c r="B4" s="305"/>
      <c r="C4" s="305"/>
      <c r="D4" s="305"/>
      <c r="E4" s="306"/>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row>
    <row r="5" spans="1:147" ht="14.25">
      <c r="A5" s="307" t="s">
        <v>2</v>
      </c>
      <c r="B5" s="308"/>
      <c r="C5" s="308"/>
      <c r="D5" s="308"/>
      <c r="E5" s="309"/>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row>
    <row r="6" spans="1:147" s="166" customFormat="1" ht="31.5" customHeight="1">
      <c r="A6" s="9" t="s">
        <v>3</v>
      </c>
      <c r="B6" s="9" t="s">
        <v>4</v>
      </c>
      <c r="C6" s="10" t="s">
        <v>5</v>
      </c>
      <c r="D6" s="10" t="s">
        <v>6</v>
      </c>
      <c r="E6" s="9" t="s">
        <v>7</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t="s">
        <v>141</v>
      </c>
      <c r="EP6" s="176"/>
      <c r="EQ6" s="176"/>
    </row>
    <row r="7" spans="1:147" ht="38.25">
      <c r="A7" s="177">
        <v>41457</v>
      </c>
      <c r="B7" s="178">
        <v>10.96</v>
      </c>
      <c r="C7" s="179" t="s">
        <v>161</v>
      </c>
      <c r="D7" s="180" t="s">
        <v>19</v>
      </c>
      <c r="E7" s="181" t="s">
        <v>162</v>
      </c>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3"/>
      <c r="CA7" s="184"/>
      <c r="CB7" s="184"/>
      <c r="CC7" s="182"/>
      <c r="CD7" s="185"/>
      <c r="CE7" s="182"/>
      <c r="CF7" s="182"/>
      <c r="CG7" s="182"/>
      <c r="CH7" s="182"/>
      <c r="CI7" s="182"/>
      <c r="CJ7" s="182"/>
      <c r="CK7" s="183"/>
      <c r="CL7" s="182"/>
      <c r="CM7" s="182"/>
      <c r="CN7" s="183"/>
      <c r="CO7" s="186"/>
      <c r="CP7" s="186"/>
      <c r="CQ7" s="184"/>
      <c r="CR7" s="182"/>
      <c r="CS7" s="185"/>
      <c r="CT7" s="182"/>
      <c r="CU7" s="185"/>
      <c r="CV7" s="185"/>
      <c r="CW7" s="185"/>
      <c r="CX7" s="185"/>
      <c r="CY7" s="185"/>
      <c r="CZ7" s="182"/>
      <c r="DA7" s="182"/>
      <c r="DB7" s="182"/>
      <c r="DC7" s="182"/>
      <c r="DD7" s="185"/>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7"/>
      <c r="EF7" s="182"/>
      <c r="EG7" s="182"/>
      <c r="EH7" s="182"/>
      <c r="EI7" s="182"/>
      <c r="EJ7" s="182"/>
      <c r="EK7" s="182"/>
      <c r="EL7" s="182"/>
      <c r="EM7" s="182"/>
      <c r="EN7" s="182"/>
      <c r="EO7" s="182" t="s">
        <v>163</v>
      </c>
      <c r="EP7" s="152"/>
      <c r="EQ7" s="152"/>
    </row>
    <row r="8" spans="1:147" ht="25.5">
      <c r="A8" s="177">
        <v>41459</v>
      </c>
      <c r="B8" s="178">
        <v>197.83</v>
      </c>
      <c r="C8" s="179" t="s">
        <v>164</v>
      </c>
      <c r="D8" s="179" t="s">
        <v>9</v>
      </c>
      <c r="E8" s="181" t="s">
        <v>162</v>
      </c>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3"/>
      <c r="CA8" s="184"/>
      <c r="CB8" s="184"/>
      <c r="CC8" s="182"/>
      <c r="CD8" s="185"/>
      <c r="CE8" s="182"/>
      <c r="CF8" s="182"/>
      <c r="CG8" s="182"/>
      <c r="CH8" s="182"/>
      <c r="CI8" s="182"/>
      <c r="CJ8" s="182"/>
      <c r="CK8" s="183"/>
      <c r="CL8" s="182"/>
      <c r="CM8" s="182"/>
      <c r="CN8" s="183"/>
      <c r="CO8" s="186"/>
      <c r="CP8" s="186"/>
      <c r="CQ8" s="184"/>
      <c r="CR8" s="182"/>
      <c r="CS8" s="185"/>
      <c r="CT8" s="182"/>
      <c r="CU8" s="185"/>
      <c r="CV8" s="185"/>
      <c r="CW8" s="185"/>
      <c r="CX8" s="185"/>
      <c r="CY8" s="185"/>
      <c r="CZ8" s="182"/>
      <c r="DA8" s="182"/>
      <c r="DB8" s="182"/>
      <c r="DC8" s="182"/>
      <c r="DD8" s="185"/>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7"/>
      <c r="EF8" s="182"/>
      <c r="EG8" s="182"/>
      <c r="EH8" s="182"/>
      <c r="EI8" s="182"/>
      <c r="EJ8" s="182"/>
      <c r="EK8" s="182"/>
      <c r="EL8" s="182"/>
      <c r="EM8" s="182"/>
      <c r="EN8" s="182"/>
      <c r="EO8" s="182" t="s">
        <v>165</v>
      </c>
      <c r="EP8" s="152"/>
      <c r="EQ8" s="152"/>
    </row>
    <row r="9" spans="1:147" ht="25.5">
      <c r="A9" s="177">
        <v>41459</v>
      </c>
      <c r="B9" s="178">
        <v>9.04</v>
      </c>
      <c r="C9" s="179" t="s">
        <v>166</v>
      </c>
      <c r="D9" s="180" t="s">
        <v>19</v>
      </c>
      <c r="E9" s="181" t="s">
        <v>162</v>
      </c>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3"/>
      <c r="CA9" s="184"/>
      <c r="CB9" s="184"/>
      <c r="CC9" s="182"/>
      <c r="CD9" s="185"/>
      <c r="CE9" s="182"/>
      <c r="CF9" s="182"/>
      <c r="CG9" s="182"/>
      <c r="CH9" s="182"/>
      <c r="CI9" s="182"/>
      <c r="CJ9" s="182"/>
      <c r="CK9" s="183"/>
      <c r="CL9" s="182"/>
      <c r="CM9" s="182"/>
      <c r="CN9" s="183"/>
      <c r="CO9" s="186"/>
      <c r="CP9" s="186"/>
      <c r="CQ9" s="184"/>
      <c r="CR9" s="182"/>
      <c r="CS9" s="185"/>
      <c r="CT9" s="182"/>
      <c r="CU9" s="185"/>
      <c r="CV9" s="185"/>
      <c r="CW9" s="185"/>
      <c r="CX9" s="185"/>
      <c r="CY9" s="185"/>
      <c r="CZ9" s="182"/>
      <c r="DA9" s="182"/>
      <c r="DB9" s="182"/>
      <c r="DC9" s="182"/>
      <c r="DD9" s="185"/>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7"/>
      <c r="EF9" s="182"/>
      <c r="EG9" s="182"/>
      <c r="EH9" s="182"/>
      <c r="EI9" s="182"/>
      <c r="EJ9" s="182"/>
      <c r="EK9" s="182"/>
      <c r="EL9" s="182"/>
      <c r="EM9" s="182"/>
      <c r="EN9" s="182"/>
      <c r="EO9" s="182" t="s">
        <v>167</v>
      </c>
      <c r="EP9" s="152"/>
      <c r="EQ9" s="152"/>
    </row>
    <row r="10" spans="1:147" ht="25.5">
      <c r="A10" s="177">
        <v>41459</v>
      </c>
      <c r="B10" s="178">
        <v>6.96</v>
      </c>
      <c r="C10" s="179" t="s">
        <v>168</v>
      </c>
      <c r="D10" s="179" t="s">
        <v>23</v>
      </c>
      <c r="E10" s="181" t="s">
        <v>162</v>
      </c>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3"/>
      <c r="CA10" s="184"/>
      <c r="CB10" s="184"/>
      <c r="CC10" s="182"/>
      <c r="CD10" s="185"/>
      <c r="CE10" s="182"/>
      <c r="CF10" s="182"/>
      <c r="CG10" s="182"/>
      <c r="CH10" s="182"/>
      <c r="CI10" s="182"/>
      <c r="CJ10" s="182"/>
      <c r="CK10" s="183"/>
      <c r="CL10" s="182"/>
      <c r="CM10" s="182"/>
      <c r="CN10" s="183"/>
      <c r="CO10" s="186"/>
      <c r="CP10" s="186"/>
      <c r="CQ10" s="184"/>
      <c r="CR10" s="182"/>
      <c r="CS10" s="185"/>
      <c r="CT10" s="182"/>
      <c r="CU10" s="185"/>
      <c r="CV10" s="185"/>
      <c r="CW10" s="185"/>
      <c r="CX10" s="185"/>
      <c r="CY10" s="185"/>
      <c r="CZ10" s="182"/>
      <c r="DA10" s="182"/>
      <c r="DB10" s="182"/>
      <c r="DC10" s="182"/>
      <c r="DD10" s="185"/>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7"/>
      <c r="EF10" s="182"/>
      <c r="EG10" s="182"/>
      <c r="EH10" s="182"/>
      <c r="EI10" s="182"/>
      <c r="EJ10" s="182"/>
      <c r="EK10" s="182"/>
      <c r="EL10" s="182"/>
      <c r="EM10" s="182"/>
      <c r="EN10" s="182"/>
      <c r="EO10" s="182" t="s">
        <v>169</v>
      </c>
      <c r="EP10" s="152"/>
      <c r="EQ10" s="152"/>
    </row>
    <row r="11" spans="1:147" ht="25.5">
      <c r="A11" s="177">
        <v>41465</v>
      </c>
      <c r="B11" s="178">
        <v>18.63</v>
      </c>
      <c r="C11" s="179" t="s">
        <v>170</v>
      </c>
      <c r="D11" s="179" t="s">
        <v>23</v>
      </c>
      <c r="E11" s="181" t="s">
        <v>162</v>
      </c>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3"/>
      <c r="CA11" s="184"/>
      <c r="CB11" s="184"/>
      <c r="CC11" s="182"/>
      <c r="CD11" s="185"/>
      <c r="CE11" s="182"/>
      <c r="CF11" s="182"/>
      <c r="CG11" s="182"/>
      <c r="CH11" s="182"/>
      <c r="CI11" s="182"/>
      <c r="CJ11" s="182"/>
      <c r="CK11" s="183"/>
      <c r="CL11" s="182"/>
      <c r="CM11" s="182"/>
      <c r="CN11" s="183"/>
      <c r="CO11" s="186"/>
      <c r="CP11" s="186"/>
      <c r="CQ11" s="184"/>
      <c r="CR11" s="182"/>
      <c r="CS11" s="185"/>
      <c r="CT11" s="182"/>
      <c r="CU11" s="185"/>
      <c r="CV11" s="185"/>
      <c r="CW11" s="185"/>
      <c r="CX11" s="185"/>
      <c r="CY11" s="185"/>
      <c r="CZ11" s="182"/>
      <c r="DA11" s="182"/>
      <c r="DB11" s="182"/>
      <c r="DC11" s="182"/>
      <c r="DD11" s="185"/>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7"/>
      <c r="EF11" s="182"/>
      <c r="EG11" s="182"/>
      <c r="EH11" s="182"/>
      <c r="EI11" s="182"/>
      <c r="EJ11" s="182"/>
      <c r="EK11" s="182"/>
      <c r="EL11" s="182"/>
      <c r="EM11" s="182"/>
      <c r="EN11" s="182"/>
      <c r="EO11" s="182" t="s">
        <v>171</v>
      </c>
      <c r="EP11" s="152"/>
      <c r="EQ11" s="152"/>
    </row>
    <row r="12" spans="1:147" ht="14.25">
      <c r="A12" s="177">
        <v>41470</v>
      </c>
      <c r="B12" s="178">
        <v>6.96</v>
      </c>
      <c r="C12" s="188" t="s">
        <v>172</v>
      </c>
      <c r="D12" s="180" t="s">
        <v>19</v>
      </c>
      <c r="E12" s="181" t="s">
        <v>162</v>
      </c>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3"/>
      <c r="CA12" s="184"/>
      <c r="CB12" s="184"/>
      <c r="CC12" s="182"/>
      <c r="CD12" s="185"/>
      <c r="CE12" s="182"/>
      <c r="CF12" s="182"/>
      <c r="CG12" s="182"/>
      <c r="CH12" s="182"/>
      <c r="CI12" s="182"/>
      <c r="CJ12" s="182"/>
      <c r="CK12" s="183"/>
      <c r="CL12" s="182"/>
      <c r="CM12" s="182"/>
      <c r="CN12" s="183"/>
      <c r="CO12" s="186"/>
      <c r="CP12" s="186"/>
      <c r="CQ12" s="184"/>
      <c r="CR12" s="182"/>
      <c r="CS12" s="185"/>
      <c r="CT12" s="182"/>
      <c r="CU12" s="185"/>
      <c r="CV12" s="185"/>
      <c r="CW12" s="185"/>
      <c r="CX12" s="185"/>
      <c r="CY12" s="185"/>
      <c r="CZ12" s="182"/>
      <c r="DA12" s="182"/>
      <c r="DB12" s="182"/>
      <c r="DC12" s="182"/>
      <c r="DD12" s="185"/>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7"/>
      <c r="EF12" s="182"/>
      <c r="EG12" s="182"/>
      <c r="EH12" s="182"/>
      <c r="EI12" s="182"/>
      <c r="EJ12" s="182"/>
      <c r="EK12" s="182"/>
      <c r="EL12" s="182"/>
      <c r="EM12" s="182"/>
      <c r="EN12" s="182"/>
      <c r="EO12" s="182" t="s">
        <v>173</v>
      </c>
      <c r="EP12" s="152"/>
      <c r="EQ12" s="152"/>
    </row>
    <row r="13" spans="1:147" s="198" customFormat="1" ht="14.25">
      <c r="A13" s="189">
        <v>41470</v>
      </c>
      <c r="B13" s="190">
        <v>22.43</v>
      </c>
      <c r="C13" s="179" t="s">
        <v>174</v>
      </c>
      <c r="D13" s="180" t="s">
        <v>19</v>
      </c>
      <c r="E13" s="181" t="s">
        <v>162</v>
      </c>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2"/>
      <c r="CA13" s="193"/>
      <c r="CB13" s="193"/>
      <c r="CC13" s="191"/>
      <c r="CD13" s="194"/>
      <c r="CE13" s="191"/>
      <c r="CF13" s="191"/>
      <c r="CG13" s="191"/>
      <c r="CH13" s="191"/>
      <c r="CI13" s="191"/>
      <c r="CJ13" s="191"/>
      <c r="CK13" s="192"/>
      <c r="CL13" s="191"/>
      <c r="CM13" s="191"/>
      <c r="CN13" s="192"/>
      <c r="CO13" s="195"/>
      <c r="CP13" s="195"/>
      <c r="CQ13" s="193"/>
      <c r="CR13" s="191"/>
      <c r="CS13" s="194"/>
      <c r="CT13" s="191"/>
      <c r="CU13" s="194"/>
      <c r="CV13" s="194"/>
      <c r="CW13" s="194"/>
      <c r="CX13" s="194"/>
      <c r="CY13" s="194"/>
      <c r="CZ13" s="191"/>
      <c r="DA13" s="191"/>
      <c r="DB13" s="191"/>
      <c r="DC13" s="191"/>
      <c r="DD13" s="194"/>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6"/>
      <c r="EF13" s="191"/>
      <c r="EG13" s="191"/>
      <c r="EH13" s="191"/>
      <c r="EI13" s="191"/>
      <c r="EJ13" s="191"/>
      <c r="EK13" s="191"/>
      <c r="EL13" s="191"/>
      <c r="EM13" s="191"/>
      <c r="EN13" s="191"/>
      <c r="EO13" s="191" t="s">
        <v>175</v>
      </c>
      <c r="EP13" s="197"/>
      <c r="EQ13" s="197"/>
    </row>
    <row r="14" spans="1:147" ht="25.5">
      <c r="A14" s="177">
        <v>41486</v>
      </c>
      <c r="B14" s="178">
        <f>3924.5-3375</f>
        <v>549.5</v>
      </c>
      <c r="C14" s="179" t="s">
        <v>176</v>
      </c>
      <c r="D14" s="179" t="s">
        <v>12</v>
      </c>
      <c r="E14" s="181" t="s">
        <v>162</v>
      </c>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3"/>
      <c r="CA14" s="184"/>
      <c r="CB14" s="184"/>
      <c r="CC14" s="182"/>
      <c r="CD14" s="185"/>
      <c r="CE14" s="182"/>
      <c r="CF14" s="182"/>
      <c r="CG14" s="182"/>
      <c r="CH14" s="182"/>
      <c r="CI14" s="182"/>
      <c r="CJ14" s="182"/>
      <c r="CK14" s="183"/>
      <c r="CL14" s="182"/>
      <c r="CM14" s="182"/>
      <c r="CN14" s="183"/>
      <c r="CO14" s="186"/>
      <c r="CP14" s="186"/>
      <c r="CQ14" s="184"/>
      <c r="CR14" s="182"/>
      <c r="CS14" s="185"/>
      <c r="CT14" s="182"/>
      <c r="CU14" s="185"/>
      <c r="CV14" s="185"/>
      <c r="CW14" s="185"/>
      <c r="CX14" s="185"/>
      <c r="CY14" s="185"/>
      <c r="CZ14" s="182"/>
      <c r="DA14" s="182"/>
      <c r="DB14" s="182"/>
      <c r="DC14" s="182"/>
      <c r="DD14" s="185"/>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7"/>
      <c r="EF14" s="182"/>
      <c r="EG14" s="182"/>
      <c r="EH14" s="182"/>
      <c r="EI14" s="182"/>
      <c r="EJ14" s="182"/>
      <c r="EK14" s="182"/>
      <c r="EL14" s="182"/>
      <c r="EM14" s="182"/>
      <c r="EN14" s="182"/>
      <c r="EO14" s="191" t="s">
        <v>177</v>
      </c>
      <c r="EP14" s="152"/>
      <c r="EQ14" s="152"/>
    </row>
    <row r="15" spans="1:147" ht="76.5">
      <c r="A15" s="177">
        <v>41486</v>
      </c>
      <c r="B15" s="178">
        <v>2109.51</v>
      </c>
      <c r="C15" s="199" t="s">
        <v>178</v>
      </c>
      <c r="D15" s="179" t="s">
        <v>12</v>
      </c>
      <c r="E15" s="181" t="s">
        <v>162</v>
      </c>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3"/>
      <c r="CA15" s="184"/>
      <c r="CB15" s="184"/>
      <c r="CC15" s="182"/>
      <c r="CD15" s="185"/>
      <c r="CE15" s="182"/>
      <c r="CF15" s="182"/>
      <c r="CG15" s="182"/>
      <c r="CH15" s="182"/>
      <c r="CI15" s="182"/>
      <c r="CJ15" s="182"/>
      <c r="CK15" s="183"/>
      <c r="CL15" s="182"/>
      <c r="CM15" s="182"/>
      <c r="CN15" s="183"/>
      <c r="CO15" s="186"/>
      <c r="CP15" s="186"/>
      <c r="CQ15" s="184"/>
      <c r="CR15" s="182"/>
      <c r="CS15" s="185"/>
      <c r="CT15" s="182"/>
      <c r="CU15" s="185"/>
      <c r="CV15" s="185"/>
      <c r="CW15" s="185"/>
      <c r="CX15" s="185"/>
      <c r="CY15" s="185"/>
      <c r="CZ15" s="182"/>
      <c r="DA15" s="182"/>
      <c r="DB15" s="182"/>
      <c r="DC15" s="182"/>
      <c r="DD15" s="185"/>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7"/>
      <c r="EF15" s="182"/>
      <c r="EG15" s="182"/>
      <c r="EH15" s="182"/>
      <c r="EI15" s="182"/>
      <c r="EJ15" s="182"/>
      <c r="EK15" s="182"/>
      <c r="EL15" s="182"/>
      <c r="EM15" s="182"/>
      <c r="EN15" s="182"/>
      <c r="EO15" s="182" t="s">
        <v>179</v>
      </c>
      <c r="EP15" s="152"/>
      <c r="EQ15" s="152"/>
    </row>
    <row r="16" spans="1:147" ht="25.5">
      <c r="A16" s="177">
        <v>41487</v>
      </c>
      <c r="B16" s="178">
        <v>6.26</v>
      </c>
      <c r="C16" s="179" t="s">
        <v>180</v>
      </c>
      <c r="D16" s="180" t="s">
        <v>19</v>
      </c>
      <c r="E16" s="181" t="s">
        <v>162</v>
      </c>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3"/>
      <c r="CA16" s="152"/>
      <c r="CB16" s="152"/>
      <c r="CC16" s="182"/>
      <c r="CD16" s="185"/>
      <c r="CE16" s="182"/>
      <c r="CF16" s="182"/>
      <c r="CG16" s="182"/>
      <c r="CH16" s="182"/>
      <c r="CI16" s="182"/>
      <c r="CJ16" s="182"/>
      <c r="CK16" s="183"/>
      <c r="CL16" s="182"/>
      <c r="CM16" s="182"/>
      <c r="CN16" s="183"/>
      <c r="CO16" s="186"/>
      <c r="CP16" s="186"/>
      <c r="CQ16" s="184"/>
      <c r="CR16" s="182"/>
      <c r="CS16" s="185"/>
      <c r="CT16" s="182"/>
      <c r="CU16" s="185"/>
      <c r="CV16" s="185"/>
      <c r="CW16" s="185"/>
      <c r="CX16" s="185"/>
      <c r="CY16" s="185"/>
      <c r="CZ16" s="182"/>
      <c r="DA16" s="182"/>
      <c r="DB16" s="182"/>
      <c r="DC16" s="182"/>
      <c r="DD16" s="185"/>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7"/>
      <c r="EF16" s="182"/>
      <c r="EG16" s="182"/>
      <c r="EH16" s="182"/>
      <c r="EI16" s="182"/>
      <c r="EJ16" s="182"/>
      <c r="EK16" s="182"/>
      <c r="EL16" s="182"/>
      <c r="EM16" s="182"/>
      <c r="EN16" s="182"/>
      <c r="EO16" s="182" t="s">
        <v>181</v>
      </c>
      <c r="EP16" s="152"/>
      <c r="EQ16" s="152"/>
    </row>
    <row r="17" spans="1:147" ht="48.75" customHeight="1">
      <c r="A17" s="177">
        <v>41500</v>
      </c>
      <c r="B17" s="178">
        <v>32.41</v>
      </c>
      <c r="C17" s="179" t="s">
        <v>182</v>
      </c>
      <c r="D17" s="179" t="s">
        <v>12</v>
      </c>
      <c r="E17" s="181" t="s">
        <v>162</v>
      </c>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3"/>
      <c r="CA17" s="152"/>
      <c r="CB17" s="184"/>
      <c r="CC17" s="182"/>
      <c r="CD17" s="185"/>
      <c r="CE17" s="182"/>
      <c r="CF17" s="182"/>
      <c r="CG17" s="182"/>
      <c r="CH17" s="182"/>
      <c r="CI17" s="182"/>
      <c r="CJ17" s="182"/>
      <c r="CK17" s="183"/>
      <c r="CL17" s="182"/>
      <c r="CM17" s="182"/>
      <c r="CN17" s="183"/>
      <c r="CO17" s="186"/>
      <c r="CP17" s="186"/>
      <c r="CQ17" s="184"/>
      <c r="CR17" s="182"/>
      <c r="CS17" s="185"/>
      <c r="CT17" s="182"/>
      <c r="CU17" s="185"/>
      <c r="CV17" s="185"/>
      <c r="CW17" s="185"/>
      <c r="CX17" s="185"/>
      <c r="CY17" s="185"/>
      <c r="CZ17" s="182"/>
      <c r="DA17" s="182"/>
      <c r="DB17" s="182"/>
      <c r="DC17" s="182"/>
      <c r="DD17" s="185"/>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7"/>
      <c r="EF17" s="182"/>
      <c r="EG17" s="182"/>
      <c r="EH17" s="182"/>
      <c r="EI17" s="182"/>
      <c r="EJ17" s="182"/>
      <c r="EK17" s="182"/>
      <c r="EL17" s="182"/>
      <c r="EM17" s="182"/>
      <c r="EN17" s="182"/>
      <c r="EO17" s="182" t="s">
        <v>183</v>
      </c>
      <c r="EP17" s="152"/>
      <c r="EQ17" s="152"/>
    </row>
    <row r="18" spans="1:147" ht="25.5">
      <c r="A18" s="177">
        <v>41534</v>
      </c>
      <c r="B18" s="178">
        <v>16.7</v>
      </c>
      <c r="C18" s="179" t="s">
        <v>184</v>
      </c>
      <c r="D18" s="180" t="s">
        <v>28</v>
      </c>
      <c r="E18" s="181" t="s">
        <v>162</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3"/>
      <c r="CA18" s="152"/>
      <c r="CB18" s="152"/>
      <c r="CC18" s="182"/>
      <c r="CD18" s="185"/>
      <c r="CE18" s="182"/>
      <c r="CF18" s="182"/>
      <c r="CG18" s="182"/>
      <c r="CH18" s="182"/>
      <c r="CI18" s="182"/>
      <c r="CJ18" s="182"/>
      <c r="CK18" s="183"/>
      <c r="CL18" s="182"/>
      <c r="CM18" s="182"/>
      <c r="CN18" s="183"/>
      <c r="CO18" s="186"/>
      <c r="CP18" s="186"/>
      <c r="CQ18" s="184"/>
      <c r="CR18" s="182"/>
      <c r="CS18" s="185"/>
      <c r="CT18" s="182"/>
      <c r="CU18" s="185"/>
      <c r="CV18" s="185"/>
      <c r="CW18" s="185"/>
      <c r="CX18" s="185"/>
      <c r="CY18" s="185"/>
      <c r="CZ18" s="182"/>
      <c r="DA18" s="182"/>
      <c r="DB18" s="182"/>
      <c r="DC18" s="182"/>
      <c r="DD18" s="185"/>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7"/>
      <c r="EF18" s="182"/>
      <c r="EG18" s="182"/>
      <c r="EH18" s="182"/>
      <c r="EI18" s="182"/>
      <c r="EJ18" s="182"/>
      <c r="EK18" s="182"/>
      <c r="EL18" s="182"/>
      <c r="EM18" s="182"/>
      <c r="EN18" s="182"/>
      <c r="EO18" s="182" t="s">
        <v>185</v>
      </c>
      <c r="EP18" s="152"/>
      <c r="EQ18" s="152"/>
    </row>
    <row r="19" spans="1:147" ht="29.25" customHeight="1">
      <c r="A19" s="177">
        <v>41536</v>
      </c>
      <c r="B19" s="178">
        <v>6.96</v>
      </c>
      <c r="C19" s="179" t="s">
        <v>186</v>
      </c>
      <c r="D19" s="180" t="s">
        <v>19</v>
      </c>
      <c r="E19" s="181" t="s">
        <v>64</v>
      </c>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3"/>
      <c r="CA19" s="152"/>
      <c r="CB19" s="152"/>
      <c r="CC19" s="182"/>
      <c r="CD19" s="185"/>
      <c r="CE19" s="182"/>
      <c r="CF19" s="182"/>
      <c r="CG19" s="182"/>
      <c r="CH19" s="182"/>
      <c r="CI19" s="182"/>
      <c r="CJ19" s="182"/>
      <c r="CK19" s="183"/>
      <c r="CL19" s="182"/>
      <c r="CM19" s="182"/>
      <c r="CN19" s="183"/>
      <c r="CO19" s="186"/>
      <c r="CP19" s="186"/>
      <c r="CQ19" s="184"/>
      <c r="CR19" s="182"/>
      <c r="CS19" s="185"/>
      <c r="CT19" s="182"/>
      <c r="CU19" s="185"/>
      <c r="CV19" s="185"/>
      <c r="CW19" s="185"/>
      <c r="CX19" s="185"/>
      <c r="CY19" s="185"/>
      <c r="CZ19" s="182"/>
      <c r="DA19" s="182"/>
      <c r="DB19" s="182"/>
      <c r="DC19" s="182"/>
      <c r="DD19" s="185"/>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7"/>
      <c r="EF19" s="182"/>
      <c r="EG19" s="182"/>
      <c r="EH19" s="182"/>
      <c r="EI19" s="182"/>
      <c r="EJ19" s="182"/>
      <c r="EK19" s="182"/>
      <c r="EL19" s="182"/>
      <c r="EM19" s="182"/>
      <c r="EN19" s="182"/>
      <c r="EO19" s="182" t="s">
        <v>187</v>
      </c>
      <c r="EP19" s="152"/>
      <c r="EQ19" s="152"/>
    </row>
    <row r="20" spans="1:147" ht="25.5">
      <c r="A20" s="177">
        <v>41544</v>
      </c>
      <c r="B20" s="178">
        <v>5.21</v>
      </c>
      <c r="C20" s="179" t="s">
        <v>188</v>
      </c>
      <c r="D20" s="179" t="s">
        <v>23</v>
      </c>
      <c r="E20" s="181" t="s">
        <v>162</v>
      </c>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3"/>
      <c r="CA20" s="152"/>
      <c r="CB20" s="184"/>
      <c r="CC20" s="182"/>
      <c r="CD20" s="185"/>
      <c r="CE20" s="182"/>
      <c r="CF20" s="182"/>
      <c r="CG20" s="182"/>
      <c r="CH20" s="182"/>
      <c r="CI20" s="182"/>
      <c r="CJ20" s="182"/>
      <c r="CK20" s="183"/>
      <c r="CL20" s="182"/>
      <c r="CM20" s="182"/>
      <c r="CN20" s="183"/>
      <c r="CO20" s="186"/>
      <c r="CP20" s="186"/>
      <c r="CQ20" s="184"/>
      <c r="CR20" s="182"/>
      <c r="CS20" s="185"/>
      <c r="CT20" s="182"/>
      <c r="CU20" s="185"/>
      <c r="CV20" s="185"/>
      <c r="CW20" s="185"/>
      <c r="CX20" s="185"/>
      <c r="CY20" s="185"/>
      <c r="CZ20" s="182"/>
      <c r="DA20" s="182"/>
      <c r="DB20" s="182"/>
      <c r="DC20" s="182"/>
      <c r="DD20" s="185"/>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7"/>
      <c r="EF20" s="182"/>
      <c r="EG20" s="182"/>
      <c r="EH20" s="182"/>
      <c r="EI20" s="182"/>
      <c r="EJ20" s="182"/>
      <c r="EK20" s="182"/>
      <c r="EL20" s="182"/>
      <c r="EM20" s="182"/>
      <c r="EN20" s="182"/>
      <c r="EO20" s="182" t="s">
        <v>189</v>
      </c>
      <c r="EP20" s="152"/>
      <c r="EQ20" s="152"/>
    </row>
    <row r="21" spans="1:147" ht="76.5">
      <c r="A21" s="177">
        <v>41547</v>
      </c>
      <c r="B21" s="178">
        <v>1909.51</v>
      </c>
      <c r="C21" s="199" t="s">
        <v>190</v>
      </c>
      <c r="D21" s="179" t="s">
        <v>12</v>
      </c>
      <c r="E21" s="181" t="s">
        <v>162</v>
      </c>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3"/>
      <c r="CA21" s="152"/>
      <c r="CB21" s="152"/>
      <c r="CC21" s="182"/>
      <c r="CD21" s="185"/>
      <c r="CE21" s="182"/>
      <c r="CF21" s="182"/>
      <c r="CG21" s="182"/>
      <c r="CH21" s="182"/>
      <c r="CI21" s="182"/>
      <c r="CJ21" s="182"/>
      <c r="CK21" s="183"/>
      <c r="CL21" s="182"/>
      <c r="CM21" s="182"/>
      <c r="CN21" s="183"/>
      <c r="CO21" s="186"/>
      <c r="CP21" s="186"/>
      <c r="CQ21" s="184"/>
      <c r="CR21" s="182"/>
      <c r="CS21" s="185"/>
      <c r="CT21" s="182"/>
      <c r="CU21" s="185"/>
      <c r="CV21" s="185"/>
      <c r="CW21" s="185"/>
      <c r="CX21" s="185"/>
      <c r="CY21" s="185"/>
      <c r="CZ21" s="182"/>
      <c r="DA21" s="182"/>
      <c r="DB21" s="182"/>
      <c r="DC21" s="182"/>
      <c r="DD21" s="185"/>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7"/>
      <c r="EF21" s="182"/>
      <c r="EG21" s="182"/>
      <c r="EH21" s="182"/>
      <c r="EI21" s="182"/>
      <c r="EJ21" s="182"/>
      <c r="EK21" s="182"/>
      <c r="EL21" s="182"/>
      <c r="EM21" s="182"/>
      <c r="EN21" s="182"/>
      <c r="EO21" s="182" t="s">
        <v>191</v>
      </c>
      <c r="EP21" s="152"/>
      <c r="EQ21" s="152"/>
    </row>
    <row r="22" spans="1:147" ht="27" customHeight="1">
      <c r="A22" s="177">
        <v>41547</v>
      </c>
      <c r="B22" s="178">
        <v>2209.51</v>
      </c>
      <c r="C22" s="199" t="s">
        <v>192</v>
      </c>
      <c r="D22" s="179" t="s">
        <v>193</v>
      </c>
      <c r="E22" s="181" t="s">
        <v>162</v>
      </c>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3"/>
      <c r="CA22" s="152"/>
      <c r="CB22" s="152"/>
      <c r="CC22" s="182"/>
      <c r="CD22" s="185"/>
      <c r="CE22" s="182"/>
      <c r="CF22" s="182"/>
      <c r="CG22" s="182"/>
      <c r="CH22" s="182"/>
      <c r="CI22" s="182"/>
      <c r="CJ22" s="182"/>
      <c r="CK22" s="183"/>
      <c r="CL22" s="182"/>
      <c r="CM22" s="182"/>
      <c r="CN22" s="183"/>
      <c r="CO22" s="186"/>
      <c r="CP22" s="186"/>
      <c r="CQ22" s="184"/>
      <c r="CR22" s="182"/>
      <c r="CS22" s="185"/>
      <c r="CT22" s="182"/>
      <c r="CU22" s="185"/>
      <c r="CV22" s="185"/>
      <c r="CW22" s="185"/>
      <c r="CX22" s="185"/>
      <c r="CY22" s="185"/>
      <c r="CZ22" s="182"/>
      <c r="DA22" s="182"/>
      <c r="DB22" s="182"/>
      <c r="DC22" s="182"/>
      <c r="DD22" s="185"/>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7"/>
      <c r="EF22" s="182"/>
      <c r="EG22" s="182"/>
      <c r="EH22" s="182"/>
      <c r="EI22" s="182"/>
      <c r="EJ22" s="182"/>
      <c r="EK22" s="182"/>
      <c r="EL22" s="182"/>
      <c r="EM22" s="182"/>
      <c r="EN22" s="182"/>
      <c r="EO22" s="182" t="s">
        <v>194</v>
      </c>
      <c r="EP22" s="152"/>
      <c r="EQ22" s="152"/>
    </row>
    <row r="23" spans="1:147" ht="25.5">
      <c r="A23" s="177">
        <v>41549</v>
      </c>
      <c r="B23" s="178">
        <v>6.96</v>
      </c>
      <c r="C23" s="179" t="s">
        <v>195</v>
      </c>
      <c r="D23" s="179" t="s">
        <v>23</v>
      </c>
      <c r="E23" s="181" t="s">
        <v>162</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3"/>
      <c r="CA23" s="152"/>
      <c r="CB23" s="152"/>
      <c r="CC23" s="182"/>
      <c r="CD23" s="185"/>
      <c r="CE23" s="182"/>
      <c r="CF23" s="182"/>
      <c r="CG23" s="182"/>
      <c r="CH23" s="182"/>
      <c r="CI23" s="182"/>
      <c r="CJ23" s="182"/>
      <c r="CK23" s="183"/>
      <c r="CL23" s="182"/>
      <c r="CM23" s="182"/>
      <c r="CN23" s="183"/>
      <c r="CO23" s="186"/>
      <c r="CP23" s="186"/>
      <c r="CQ23" s="184"/>
      <c r="CR23" s="182"/>
      <c r="CS23" s="185"/>
      <c r="CT23" s="182"/>
      <c r="CU23" s="185"/>
      <c r="CV23" s="185"/>
      <c r="CW23" s="185"/>
      <c r="CX23" s="185"/>
      <c r="CY23" s="185"/>
      <c r="CZ23" s="182"/>
      <c r="DA23" s="182"/>
      <c r="DB23" s="182"/>
      <c r="DC23" s="182"/>
      <c r="DD23" s="185"/>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7"/>
      <c r="EF23" s="182"/>
      <c r="EG23" s="182"/>
      <c r="EH23" s="182"/>
      <c r="EI23" s="182"/>
      <c r="EJ23" s="182"/>
      <c r="EK23" s="182"/>
      <c r="EL23" s="182"/>
      <c r="EM23" s="182"/>
      <c r="EN23" s="182"/>
      <c r="EO23" s="182" t="s">
        <v>196</v>
      </c>
      <c r="EP23" s="152"/>
      <c r="EQ23" s="152"/>
    </row>
    <row r="24" spans="1:147" ht="25.5">
      <c r="A24" s="177">
        <v>41562</v>
      </c>
      <c r="B24" s="178">
        <v>6.57</v>
      </c>
      <c r="C24" s="179" t="s">
        <v>197</v>
      </c>
      <c r="D24" s="179" t="s">
        <v>23</v>
      </c>
      <c r="E24" s="181" t="s">
        <v>162</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3"/>
      <c r="CA24" s="152"/>
      <c r="CB24" s="152"/>
      <c r="CC24" s="182"/>
      <c r="CD24" s="185"/>
      <c r="CE24" s="182"/>
      <c r="CF24" s="182"/>
      <c r="CG24" s="182"/>
      <c r="CH24" s="182"/>
      <c r="CI24" s="182"/>
      <c r="CJ24" s="182"/>
      <c r="CK24" s="183"/>
      <c r="CL24" s="182"/>
      <c r="CM24" s="182"/>
      <c r="CN24" s="183"/>
      <c r="CO24" s="186"/>
      <c r="CP24" s="186"/>
      <c r="CQ24" s="184"/>
      <c r="CR24" s="182"/>
      <c r="CS24" s="185"/>
      <c r="CT24" s="182"/>
      <c r="CU24" s="185"/>
      <c r="CV24" s="185"/>
      <c r="CW24" s="185"/>
      <c r="CX24" s="185"/>
      <c r="CY24" s="185"/>
      <c r="CZ24" s="182"/>
      <c r="DA24" s="182"/>
      <c r="DB24" s="182"/>
      <c r="DC24" s="182"/>
      <c r="DD24" s="185"/>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7"/>
      <c r="EF24" s="182"/>
      <c r="EG24" s="182"/>
      <c r="EH24" s="182"/>
      <c r="EI24" s="182"/>
      <c r="EJ24" s="182"/>
      <c r="EK24" s="182"/>
      <c r="EL24" s="182"/>
      <c r="EM24" s="182"/>
      <c r="EN24" s="182"/>
      <c r="EO24" s="182" t="s">
        <v>198</v>
      </c>
      <c r="EP24" s="152"/>
      <c r="EQ24" s="152"/>
    </row>
    <row r="25" spans="1:147" ht="25.5">
      <c r="A25" s="177">
        <v>41562</v>
      </c>
      <c r="B25" s="178">
        <v>30.26</v>
      </c>
      <c r="C25" s="179" t="s">
        <v>199</v>
      </c>
      <c r="D25" s="179" t="s">
        <v>9</v>
      </c>
      <c r="E25" s="181" t="s">
        <v>162</v>
      </c>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3"/>
      <c r="CA25" s="152"/>
      <c r="CB25" s="152"/>
      <c r="CC25" s="182"/>
      <c r="CD25" s="185"/>
      <c r="CE25" s="182"/>
      <c r="CF25" s="182"/>
      <c r="CG25" s="182"/>
      <c r="CH25" s="182"/>
      <c r="CI25" s="182"/>
      <c r="CJ25" s="182"/>
      <c r="CK25" s="183"/>
      <c r="CL25" s="182"/>
      <c r="CM25" s="182"/>
      <c r="CN25" s="183"/>
      <c r="CO25" s="186"/>
      <c r="CP25" s="186"/>
      <c r="CQ25" s="184"/>
      <c r="CR25" s="182"/>
      <c r="CS25" s="185"/>
      <c r="CT25" s="182"/>
      <c r="CU25" s="185"/>
      <c r="CV25" s="185"/>
      <c r="CW25" s="185"/>
      <c r="CX25" s="185"/>
      <c r="CY25" s="185"/>
      <c r="CZ25" s="182"/>
      <c r="DA25" s="182"/>
      <c r="DB25" s="182"/>
      <c r="DC25" s="182"/>
      <c r="DD25" s="185"/>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7"/>
      <c r="EF25" s="182"/>
      <c r="EG25" s="182"/>
      <c r="EH25" s="182"/>
      <c r="EI25" s="182"/>
      <c r="EJ25" s="182"/>
      <c r="EK25" s="182"/>
      <c r="EL25" s="182"/>
      <c r="EM25" s="182"/>
      <c r="EN25" s="182"/>
      <c r="EO25" s="182" t="s">
        <v>200</v>
      </c>
      <c r="EP25" s="152"/>
      <c r="EQ25" s="152"/>
    </row>
    <row r="26" spans="1:147" ht="25.5">
      <c r="A26" s="177">
        <v>41562</v>
      </c>
      <c r="B26" s="178">
        <v>6.78</v>
      </c>
      <c r="C26" s="179" t="s">
        <v>201</v>
      </c>
      <c r="D26" s="180" t="s">
        <v>19</v>
      </c>
      <c r="E26" s="181" t="s">
        <v>162</v>
      </c>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3"/>
      <c r="CA26" s="152"/>
      <c r="CB26" s="152"/>
      <c r="CC26" s="182"/>
      <c r="CD26" s="185"/>
      <c r="CE26" s="182"/>
      <c r="CF26" s="182"/>
      <c r="CG26" s="182"/>
      <c r="CH26" s="182"/>
      <c r="CI26" s="182"/>
      <c r="CJ26" s="182"/>
      <c r="CK26" s="183"/>
      <c r="CL26" s="182"/>
      <c r="CM26" s="182"/>
      <c r="CN26" s="183"/>
      <c r="CO26" s="186"/>
      <c r="CP26" s="186"/>
      <c r="CQ26" s="184"/>
      <c r="CR26" s="182"/>
      <c r="CS26" s="185"/>
      <c r="CT26" s="182"/>
      <c r="CU26" s="185"/>
      <c r="CV26" s="185"/>
      <c r="CW26" s="185"/>
      <c r="CX26" s="185"/>
      <c r="CY26" s="185"/>
      <c r="CZ26" s="182"/>
      <c r="DA26" s="182"/>
      <c r="DB26" s="182"/>
      <c r="DC26" s="182"/>
      <c r="DD26" s="185"/>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7"/>
      <c r="EF26" s="182"/>
      <c r="EG26" s="182"/>
      <c r="EH26" s="182"/>
      <c r="EI26" s="182"/>
      <c r="EJ26" s="182"/>
      <c r="EK26" s="182"/>
      <c r="EL26" s="182"/>
      <c r="EM26" s="182"/>
      <c r="EN26" s="182"/>
      <c r="EO26" s="182" t="s">
        <v>202</v>
      </c>
      <c r="EP26" s="152"/>
      <c r="EQ26" s="152"/>
    </row>
    <row r="27" spans="1:147" ht="25.5">
      <c r="A27" s="177">
        <v>41562</v>
      </c>
      <c r="B27" s="178">
        <v>9.63</v>
      </c>
      <c r="C27" s="179" t="s">
        <v>203</v>
      </c>
      <c r="D27" s="179" t="s">
        <v>23</v>
      </c>
      <c r="E27" s="181" t="s">
        <v>162</v>
      </c>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3"/>
      <c r="CA27" s="152"/>
      <c r="CB27" s="152"/>
      <c r="CC27" s="182"/>
      <c r="CD27" s="185"/>
      <c r="CE27" s="182"/>
      <c r="CF27" s="182"/>
      <c r="CG27" s="182"/>
      <c r="CH27" s="182"/>
      <c r="CI27" s="182"/>
      <c r="CJ27" s="182"/>
      <c r="CK27" s="183"/>
      <c r="CL27" s="182"/>
      <c r="CM27" s="182"/>
      <c r="CN27" s="183"/>
      <c r="CO27" s="186"/>
      <c r="CP27" s="186"/>
      <c r="CQ27" s="184"/>
      <c r="CR27" s="182"/>
      <c r="CS27" s="185"/>
      <c r="CT27" s="182"/>
      <c r="CU27" s="185"/>
      <c r="CV27" s="185"/>
      <c r="CW27" s="185"/>
      <c r="CX27" s="185"/>
      <c r="CY27" s="185"/>
      <c r="CZ27" s="182"/>
      <c r="DA27" s="182"/>
      <c r="DB27" s="182"/>
      <c r="DC27" s="182"/>
      <c r="DD27" s="185"/>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7"/>
      <c r="EF27" s="182"/>
      <c r="EG27" s="182"/>
      <c r="EH27" s="182"/>
      <c r="EI27" s="182"/>
      <c r="EJ27" s="182"/>
      <c r="EK27" s="182"/>
      <c r="EL27" s="182"/>
      <c r="EM27" s="182"/>
      <c r="EN27" s="182"/>
      <c r="EO27" s="182" t="s">
        <v>204</v>
      </c>
      <c r="EP27" s="152"/>
      <c r="EQ27" s="152"/>
    </row>
    <row r="28" spans="1:147" ht="25.5">
      <c r="A28" s="177">
        <v>41564</v>
      </c>
      <c r="B28" s="178">
        <v>20.27</v>
      </c>
      <c r="C28" s="179" t="s">
        <v>205</v>
      </c>
      <c r="D28" s="180" t="s">
        <v>19</v>
      </c>
      <c r="E28" s="181" t="s">
        <v>162</v>
      </c>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3"/>
      <c r="CA28" s="152"/>
      <c r="CB28" s="152"/>
      <c r="CC28" s="182"/>
      <c r="CD28" s="185"/>
      <c r="CE28" s="182"/>
      <c r="CF28" s="182"/>
      <c r="CG28" s="182"/>
      <c r="CH28" s="182"/>
      <c r="CI28" s="182"/>
      <c r="CJ28" s="182"/>
      <c r="CK28" s="183"/>
      <c r="CL28" s="182"/>
      <c r="CM28" s="182"/>
      <c r="CN28" s="183"/>
      <c r="CO28" s="186"/>
      <c r="CP28" s="186"/>
      <c r="CQ28" s="184"/>
      <c r="CR28" s="182"/>
      <c r="CS28" s="185"/>
      <c r="CT28" s="182"/>
      <c r="CU28" s="185"/>
      <c r="CV28" s="185"/>
      <c r="CW28" s="185"/>
      <c r="CX28" s="185"/>
      <c r="CY28" s="185"/>
      <c r="CZ28" s="182"/>
      <c r="DA28" s="182"/>
      <c r="DB28" s="182"/>
      <c r="DC28" s="182"/>
      <c r="DD28" s="185"/>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7"/>
      <c r="EF28" s="182"/>
      <c r="EG28" s="182"/>
      <c r="EH28" s="182"/>
      <c r="EI28" s="182"/>
      <c r="EJ28" s="182"/>
      <c r="EK28" s="182"/>
      <c r="EL28" s="182"/>
      <c r="EM28" s="182"/>
      <c r="EN28" s="182"/>
      <c r="EO28" s="182" t="s">
        <v>206</v>
      </c>
      <c r="EP28" s="152"/>
      <c r="EQ28" s="152"/>
    </row>
    <row r="29" spans="1:147" ht="25.5">
      <c r="A29" s="177">
        <v>41565</v>
      </c>
      <c r="B29" s="178">
        <v>27</v>
      </c>
      <c r="C29" s="179" t="s">
        <v>207</v>
      </c>
      <c r="D29" s="179" t="s">
        <v>23</v>
      </c>
      <c r="E29" s="181" t="s">
        <v>162</v>
      </c>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3"/>
      <c r="CA29" s="152"/>
      <c r="CB29" s="152"/>
      <c r="CC29" s="182"/>
      <c r="CD29" s="185"/>
      <c r="CE29" s="182"/>
      <c r="CF29" s="182"/>
      <c r="CG29" s="182"/>
      <c r="CH29" s="182"/>
      <c r="CI29" s="182"/>
      <c r="CJ29" s="182"/>
      <c r="CK29" s="183"/>
      <c r="CL29" s="182"/>
      <c r="CM29" s="182"/>
      <c r="CN29" s="183"/>
      <c r="CO29" s="186"/>
      <c r="CP29" s="186"/>
      <c r="CQ29" s="184"/>
      <c r="CR29" s="182"/>
      <c r="CS29" s="185"/>
      <c r="CT29" s="182"/>
      <c r="CU29" s="185"/>
      <c r="CV29" s="185"/>
      <c r="CW29" s="185"/>
      <c r="CX29" s="185"/>
      <c r="CY29" s="185"/>
      <c r="CZ29" s="182"/>
      <c r="DA29" s="182"/>
      <c r="DB29" s="182"/>
      <c r="DC29" s="182"/>
      <c r="DD29" s="185"/>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7"/>
      <c r="EF29" s="182"/>
      <c r="EG29" s="182"/>
      <c r="EH29" s="182"/>
      <c r="EI29" s="182"/>
      <c r="EJ29" s="182"/>
      <c r="EK29" s="182"/>
      <c r="EL29" s="182"/>
      <c r="EM29" s="182"/>
      <c r="EN29" s="182"/>
      <c r="EO29" s="182" t="s">
        <v>208</v>
      </c>
      <c r="EP29" s="152"/>
      <c r="EQ29" s="152"/>
    </row>
    <row r="30" spans="1:147" ht="38.25">
      <c r="A30" s="177">
        <v>41568</v>
      </c>
      <c r="B30" s="178">
        <v>10.26</v>
      </c>
      <c r="C30" s="179" t="s">
        <v>209</v>
      </c>
      <c r="D30" s="179" t="s">
        <v>23</v>
      </c>
      <c r="E30" s="181" t="s">
        <v>162</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3"/>
      <c r="CA30" s="152"/>
      <c r="CB30" s="152"/>
      <c r="CC30" s="182"/>
      <c r="CD30" s="185"/>
      <c r="CE30" s="182"/>
      <c r="CF30" s="182"/>
      <c r="CG30" s="182"/>
      <c r="CH30" s="182"/>
      <c r="CI30" s="182"/>
      <c r="CJ30" s="182"/>
      <c r="CK30" s="183"/>
      <c r="CL30" s="182"/>
      <c r="CM30" s="182"/>
      <c r="CN30" s="183"/>
      <c r="CO30" s="186"/>
      <c r="CP30" s="186"/>
      <c r="CQ30" s="184"/>
      <c r="CR30" s="182"/>
      <c r="CS30" s="185"/>
      <c r="CT30" s="182"/>
      <c r="CU30" s="185"/>
      <c r="CV30" s="185"/>
      <c r="CW30" s="185"/>
      <c r="CX30" s="185"/>
      <c r="CY30" s="185"/>
      <c r="CZ30" s="182"/>
      <c r="DA30" s="182"/>
      <c r="DB30" s="182"/>
      <c r="DC30" s="182"/>
      <c r="DD30" s="185"/>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7"/>
      <c r="EF30" s="182"/>
      <c r="EG30" s="182"/>
      <c r="EH30" s="182"/>
      <c r="EI30" s="182"/>
      <c r="EJ30" s="182"/>
      <c r="EK30" s="182"/>
      <c r="EL30" s="182"/>
      <c r="EM30" s="182"/>
      <c r="EN30" s="182"/>
      <c r="EO30" s="182" t="s">
        <v>210</v>
      </c>
      <c r="EP30" s="152"/>
      <c r="EQ30" s="152"/>
    </row>
    <row r="31" spans="1:147" ht="31.5" customHeight="1">
      <c r="A31" s="177">
        <v>41576</v>
      </c>
      <c r="B31" s="178">
        <v>7.3</v>
      </c>
      <c r="C31" s="179" t="s">
        <v>211</v>
      </c>
      <c r="D31" s="179" t="s">
        <v>23</v>
      </c>
      <c r="E31" s="181" t="s">
        <v>162</v>
      </c>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3"/>
      <c r="CA31" s="152"/>
      <c r="CB31" s="152"/>
      <c r="CC31" s="182"/>
      <c r="CD31" s="185"/>
      <c r="CE31" s="182"/>
      <c r="CF31" s="182"/>
      <c r="CG31" s="182"/>
      <c r="CH31" s="182"/>
      <c r="CI31" s="182"/>
      <c r="CJ31" s="182"/>
      <c r="CK31" s="183"/>
      <c r="CL31" s="182"/>
      <c r="CM31" s="182"/>
      <c r="CN31" s="183"/>
      <c r="CO31" s="186"/>
      <c r="CP31" s="186"/>
      <c r="CQ31" s="184"/>
      <c r="CR31" s="182"/>
      <c r="CS31" s="185"/>
      <c r="CT31" s="182"/>
      <c r="CU31" s="185"/>
      <c r="CV31" s="185"/>
      <c r="CW31" s="185"/>
      <c r="CX31" s="185"/>
      <c r="CY31" s="185"/>
      <c r="CZ31" s="182"/>
      <c r="DA31" s="182"/>
      <c r="DB31" s="182"/>
      <c r="DC31" s="182"/>
      <c r="DD31" s="185"/>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7"/>
      <c r="EF31" s="182"/>
      <c r="EG31" s="182"/>
      <c r="EH31" s="182"/>
      <c r="EI31" s="182"/>
      <c r="EJ31" s="182"/>
      <c r="EK31" s="182"/>
      <c r="EL31" s="182"/>
      <c r="EM31" s="182"/>
      <c r="EN31" s="182"/>
      <c r="EO31" s="182" t="s">
        <v>212</v>
      </c>
      <c r="EP31" s="152"/>
      <c r="EQ31" s="152"/>
    </row>
    <row r="32" spans="1:147" ht="25.5">
      <c r="A32" s="177">
        <v>41578</v>
      </c>
      <c r="B32" s="178">
        <v>14.43</v>
      </c>
      <c r="C32" s="179" t="s">
        <v>213</v>
      </c>
      <c r="D32" s="179" t="s">
        <v>12</v>
      </c>
      <c r="E32" s="181" t="s">
        <v>162</v>
      </c>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3"/>
      <c r="CA32" s="152"/>
      <c r="CB32" s="152"/>
      <c r="CC32" s="182"/>
      <c r="CD32" s="185"/>
      <c r="CE32" s="182"/>
      <c r="CF32" s="182"/>
      <c r="CG32" s="182"/>
      <c r="CH32" s="182"/>
      <c r="CI32" s="182"/>
      <c r="CJ32" s="182"/>
      <c r="CK32" s="183"/>
      <c r="CL32" s="182"/>
      <c r="CM32" s="182"/>
      <c r="CN32" s="183"/>
      <c r="CO32" s="186"/>
      <c r="CP32" s="186"/>
      <c r="CQ32" s="184"/>
      <c r="CR32" s="182"/>
      <c r="CS32" s="185"/>
      <c r="CT32" s="182"/>
      <c r="CU32" s="185"/>
      <c r="CV32" s="185"/>
      <c r="CW32" s="185"/>
      <c r="CX32" s="185"/>
      <c r="CY32" s="185"/>
      <c r="CZ32" s="182"/>
      <c r="DA32" s="182"/>
      <c r="DB32" s="182"/>
      <c r="DC32" s="182"/>
      <c r="DD32" s="185"/>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7"/>
      <c r="EF32" s="182"/>
      <c r="EG32" s="182"/>
      <c r="EH32" s="182"/>
      <c r="EI32" s="182"/>
      <c r="EJ32" s="182"/>
      <c r="EK32" s="182"/>
      <c r="EL32" s="182"/>
      <c r="EM32" s="182"/>
      <c r="EN32" s="182"/>
      <c r="EO32" s="182" t="s">
        <v>214</v>
      </c>
      <c r="EP32" s="152"/>
      <c r="EQ32" s="152"/>
    </row>
    <row r="33" spans="1:147" ht="38.25">
      <c r="A33" s="177">
        <v>41589</v>
      </c>
      <c r="B33" s="178">
        <v>16.9</v>
      </c>
      <c r="C33" s="179" t="s">
        <v>215</v>
      </c>
      <c r="D33" s="180" t="s">
        <v>19</v>
      </c>
      <c r="E33" s="181" t="s">
        <v>162</v>
      </c>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3"/>
      <c r="CA33" s="152"/>
      <c r="CB33" s="152"/>
      <c r="CC33" s="182"/>
      <c r="CD33" s="185"/>
      <c r="CE33" s="182"/>
      <c r="CF33" s="182"/>
      <c r="CG33" s="182"/>
      <c r="CH33" s="182"/>
      <c r="CI33" s="182"/>
      <c r="CJ33" s="182"/>
      <c r="CK33" s="183"/>
      <c r="CL33" s="182"/>
      <c r="CM33" s="182"/>
      <c r="CN33" s="183"/>
      <c r="CO33" s="186"/>
      <c r="CP33" s="186"/>
      <c r="CQ33" s="184"/>
      <c r="CR33" s="182"/>
      <c r="CS33" s="185"/>
      <c r="CT33" s="182"/>
      <c r="CU33" s="185"/>
      <c r="CV33" s="185"/>
      <c r="CW33" s="185"/>
      <c r="CX33" s="185"/>
      <c r="CY33" s="185"/>
      <c r="CZ33" s="182"/>
      <c r="DA33" s="182"/>
      <c r="DB33" s="182"/>
      <c r="DC33" s="182"/>
      <c r="DD33" s="185"/>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7"/>
      <c r="EF33" s="182"/>
      <c r="EG33" s="182"/>
      <c r="EH33" s="182"/>
      <c r="EI33" s="182"/>
      <c r="EJ33" s="182"/>
      <c r="EK33" s="182"/>
      <c r="EL33" s="182"/>
      <c r="EM33" s="182"/>
      <c r="EN33" s="182"/>
      <c r="EO33" s="182" t="s">
        <v>216</v>
      </c>
      <c r="EP33" s="152"/>
      <c r="EQ33" s="152"/>
    </row>
    <row r="34" spans="1:147" ht="25.5">
      <c r="A34" s="177">
        <v>41600</v>
      </c>
      <c r="B34" s="178">
        <v>70</v>
      </c>
      <c r="C34" s="179" t="s">
        <v>217</v>
      </c>
      <c r="D34" s="179" t="s">
        <v>12</v>
      </c>
      <c r="E34" s="181" t="s">
        <v>162</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3"/>
      <c r="CA34" s="152"/>
      <c r="CB34" s="152"/>
      <c r="CC34" s="182"/>
      <c r="CD34" s="185"/>
      <c r="CE34" s="182"/>
      <c r="CF34" s="182"/>
      <c r="CG34" s="182"/>
      <c r="CH34" s="182"/>
      <c r="CI34" s="182"/>
      <c r="CJ34" s="182"/>
      <c r="CK34" s="183"/>
      <c r="CL34" s="182"/>
      <c r="CM34" s="182"/>
      <c r="CN34" s="183"/>
      <c r="CO34" s="186"/>
      <c r="CP34" s="186"/>
      <c r="CQ34" s="184"/>
      <c r="CR34" s="182"/>
      <c r="CS34" s="185"/>
      <c r="CT34" s="182"/>
      <c r="CU34" s="185"/>
      <c r="CV34" s="185"/>
      <c r="CW34" s="185"/>
      <c r="CX34" s="185"/>
      <c r="CY34" s="185"/>
      <c r="CZ34" s="182"/>
      <c r="DA34" s="182"/>
      <c r="DB34" s="182"/>
      <c r="DC34" s="182"/>
      <c r="DD34" s="185"/>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7"/>
      <c r="EF34" s="182"/>
      <c r="EG34" s="182"/>
      <c r="EH34" s="182"/>
      <c r="EI34" s="182"/>
      <c r="EJ34" s="182"/>
      <c r="EK34" s="182"/>
      <c r="EL34" s="182"/>
      <c r="EM34" s="182"/>
      <c r="EN34" s="182"/>
      <c r="EO34" s="182" t="s">
        <v>218</v>
      </c>
      <c r="EP34" s="152"/>
      <c r="EQ34" s="152"/>
    </row>
    <row r="35" spans="1:147" ht="25.5">
      <c r="A35" s="177">
        <v>41600</v>
      </c>
      <c r="B35" s="178">
        <v>52.13</v>
      </c>
      <c r="C35" s="179" t="s">
        <v>219</v>
      </c>
      <c r="D35" s="179" t="s">
        <v>12</v>
      </c>
      <c r="E35" s="181" t="s">
        <v>162</v>
      </c>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3"/>
      <c r="CA35" s="152"/>
      <c r="CB35" s="152"/>
      <c r="CC35" s="182"/>
      <c r="CD35" s="185"/>
      <c r="CE35" s="182"/>
      <c r="CF35" s="182"/>
      <c r="CG35" s="182"/>
      <c r="CH35" s="182"/>
      <c r="CI35" s="182"/>
      <c r="CJ35" s="182"/>
      <c r="CK35" s="183"/>
      <c r="CL35" s="182"/>
      <c r="CM35" s="182"/>
      <c r="CN35" s="183"/>
      <c r="CO35" s="186"/>
      <c r="CP35" s="186"/>
      <c r="CQ35" s="184"/>
      <c r="CR35" s="182"/>
      <c r="CS35" s="185"/>
      <c r="CT35" s="182"/>
      <c r="CU35" s="185"/>
      <c r="CV35" s="185"/>
      <c r="CW35" s="185"/>
      <c r="CX35" s="185"/>
      <c r="CY35" s="185"/>
      <c r="CZ35" s="182"/>
      <c r="DA35" s="182"/>
      <c r="DB35" s="182"/>
      <c r="DC35" s="182"/>
      <c r="DD35" s="185"/>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7"/>
      <c r="EF35" s="182"/>
      <c r="EG35" s="182"/>
      <c r="EH35" s="182"/>
      <c r="EI35" s="182"/>
      <c r="EJ35" s="182"/>
      <c r="EK35" s="182"/>
      <c r="EL35" s="182"/>
      <c r="EM35" s="182"/>
      <c r="EN35" s="182"/>
      <c r="EO35" s="182" t="s">
        <v>220</v>
      </c>
      <c r="EP35" s="152"/>
      <c r="EQ35" s="152"/>
    </row>
    <row r="36" spans="1:147" ht="33.75" customHeight="1">
      <c r="A36" s="177">
        <v>41602</v>
      </c>
      <c r="B36" s="178">
        <v>18.31</v>
      </c>
      <c r="C36" s="179" t="s">
        <v>221</v>
      </c>
      <c r="D36" s="179" t="s">
        <v>23</v>
      </c>
      <c r="E36" s="181" t="s">
        <v>162</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3"/>
      <c r="CA36" s="152"/>
      <c r="CB36" s="152"/>
      <c r="CC36" s="182"/>
      <c r="CD36" s="185"/>
      <c r="CE36" s="182"/>
      <c r="CF36" s="182"/>
      <c r="CG36" s="182"/>
      <c r="CH36" s="182"/>
      <c r="CI36" s="182"/>
      <c r="CJ36" s="182"/>
      <c r="CK36" s="183"/>
      <c r="CL36" s="182"/>
      <c r="CM36" s="182"/>
      <c r="CN36" s="183"/>
      <c r="CO36" s="186"/>
      <c r="CP36" s="186"/>
      <c r="CQ36" s="184"/>
      <c r="CR36" s="182"/>
      <c r="CS36" s="185"/>
      <c r="CT36" s="182"/>
      <c r="CU36" s="185"/>
      <c r="CV36" s="185"/>
      <c r="CW36" s="185"/>
      <c r="CX36" s="185"/>
      <c r="CY36" s="185"/>
      <c r="CZ36" s="182"/>
      <c r="DA36" s="182"/>
      <c r="DB36" s="182"/>
      <c r="DC36" s="182"/>
      <c r="DD36" s="185"/>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7"/>
      <c r="EF36" s="182"/>
      <c r="EG36" s="182"/>
      <c r="EH36" s="182"/>
      <c r="EI36" s="182"/>
      <c r="EJ36" s="182"/>
      <c r="EK36" s="182"/>
      <c r="EL36" s="182"/>
      <c r="EM36" s="182"/>
      <c r="EN36" s="182"/>
      <c r="EO36" s="182" t="s">
        <v>222</v>
      </c>
      <c r="EP36" s="152"/>
      <c r="EQ36" s="152"/>
    </row>
    <row r="37" spans="1:147" ht="25.5">
      <c r="A37" s="177">
        <v>41604</v>
      </c>
      <c r="B37" s="178">
        <v>157.39</v>
      </c>
      <c r="C37" s="179" t="s">
        <v>223</v>
      </c>
      <c r="D37" s="179" t="s">
        <v>12</v>
      </c>
      <c r="E37" s="181" t="s">
        <v>162</v>
      </c>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3"/>
      <c r="CA37" s="152"/>
      <c r="CB37" s="152"/>
      <c r="CC37" s="182"/>
      <c r="CD37" s="185"/>
      <c r="CE37" s="182"/>
      <c r="CF37" s="182"/>
      <c r="CG37" s="182"/>
      <c r="CH37" s="182"/>
      <c r="CI37" s="182"/>
      <c r="CJ37" s="182"/>
      <c r="CK37" s="183"/>
      <c r="CL37" s="182"/>
      <c r="CM37" s="182"/>
      <c r="CN37" s="183"/>
      <c r="CO37" s="186"/>
      <c r="CP37" s="186"/>
      <c r="CQ37" s="184"/>
      <c r="CR37" s="182"/>
      <c r="CS37" s="185"/>
      <c r="CT37" s="182"/>
      <c r="CU37" s="185"/>
      <c r="CV37" s="185"/>
      <c r="CW37" s="185"/>
      <c r="CX37" s="185"/>
      <c r="CY37" s="185"/>
      <c r="CZ37" s="182"/>
      <c r="DA37" s="182"/>
      <c r="DB37" s="182"/>
      <c r="DC37" s="182"/>
      <c r="DD37" s="185"/>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7"/>
      <c r="EF37" s="182"/>
      <c r="EG37" s="182"/>
      <c r="EH37" s="182"/>
      <c r="EI37" s="182"/>
      <c r="EJ37" s="182"/>
      <c r="EK37" s="182"/>
      <c r="EL37" s="182"/>
      <c r="EM37" s="182"/>
      <c r="EN37" s="182"/>
      <c r="EO37" s="182" t="s">
        <v>224</v>
      </c>
      <c r="EP37" s="152"/>
      <c r="EQ37" s="152"/>
    </row>
    <row r="38" spans="1:147" ht="25.5">
      <c r="A38" s="177">
        <v>41608</v>
      </c>
      <c r="B38" s="178">
        <v>1950</v>
      </c>
      <c r="C38" s="179" t="s">
        <v>225</v>
      </c>
      <c r="D38" s="179" t="s">
        <v>12</v>
      </c>
      <c r="E38" s="181" t="s">
        <v>162</v>
      </c>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3"/>
      <c r="CA38" s="152"/>
      <c r="CB38" s="152"/>
      <c r="CC38" s="182"/>
      <c r="CD38" s="185"/>
      <c r="CE38" s="182"/>
      <c r="CF38" s="182"/>
      <c r="CG38" s="182"/>
      <c r="CH38" s="182"/>
      <c r="CI38" s="182"/>
      <c r="CJ38" s="182"/>
      <c r="CK38" s="183"/>
      <c r="CL38" s="182"/>
      <c r="CM38" s="182"/>
      <c r="CN38" s="183"/>
      <c r="CO38" s="186"/>
      <c r="CP38" s="186"/>
      <c r="CQ38" s="184"/>
      <c r="CR38" s="182"/>
      <c r="CS38" s="185"/>
      <c r="CT38" s="182"/>
      <c r="CU38" s="185"/>
      <c r="CV38" s="185"/>
      <c r="CW38" s="185"/>
      <c r="CX38" s="185"/>
      <c r="CY38" s="185"/>
      <c r="CZ38" s="182"/>
      <c r="DA38" s="182"/>
      <c r="DB38" s="182"/>
      <c r="DC38" s="182"/>
      <c r="DD38" s="185"/>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7"/>
      <c r="EF38" s="182"/>
      <c r="EG38" s="182"/>
      <c r="EH38" s="182"/>
      <c r="EI38" s="182"/>
      <c r="EJ38" s="182"/>
      <c r="EK38" s="182"/>
      <c r="EL38" s="182"/>
      <c r="EM38" s="182"/>
      <c r="EN38" s="182"/>
      <c r="EO38" s="182" t="s">
        <v>226</v>
      </c>
      <c r="EP38" s="152"/>
      <c r="EQ38" s="152"/>
    </row>
    <row r="39" spans="1:147" ht="25.5">
      <c r="A39" s="177">
        <v>41611</v>
      </c>
      <c r="B39" s="178">
        <v>134.78</v>
      </c>
      <c r="C39" s="179" t="s">
        <v>227</v>
      </c>
      <c r="D39" s="179" t="s">
        <v>12</v>
      </c>
      <c r="E39" s="181" t="s">
        <v>162</v>
      </c>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3"/>
      <c r="CA39" s="152"/>
      <c r="CB39" s="152"/>
      <c r="CC39" s="182"/>
      <c r="CD39" s="185"/>
      <c r="CE39" s="182"/>
      <c r="CF39" s="182"/>
      <c r="CG39" s="182"/>
      <c r="CH39" s="182"/>
      <c r="CI39" s="182"/>
      <c r="CJ39" s="182"/>
      <c r="CK39" s="183"/>
      <c r="CL39" s="182"/>
      <c r="CM39" s="182"/>
      <c r="CN39" s="183"/>
      <c r="CO39" s="186"/>
      <c r="CP39" s="186"/>
      <c r="CQ39" s="184"/>
      <c r="CR39" s="182"/>
      <c r="CS39" s="185"/>
      <c r="CT39" s="182"/>
      <c r="CU39" s="185"/>
      <c r="CV39" s="185"/>
      <c r="CW39" s="185"/>
      <c r="CX39" s="185"/>
      <c r="CY39" s="185"/>
      <c r="CZ39" s="182"/>
      <c r="DA39" s="182"/>
      <c r="DB39" s="182"/>
      <c r="DC39" s="182"/>
      <c r="DD39" s="185"/>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7"/>
      <c r="EF39" s="182"/>
      <c r="EG39" s="182"/>
      <c r="EH39" s="182"/>
      <c r="EI39" s="182"/>
      <c r="EJ39" s="182"/>
      <c r="EK39" s="182"/>
      <c r="EL39" s="182"/>
      <c r="EM39" s="182"/>
      <c r="EN39" s="182"/>
      <c r="EO39" s="182" t="s">
        <v>228</v>
      </c>
      <c r="EP39" s="152"/>
      <c r="EQ39" s="152"/>
    </row>
    <row r="40" spans="1:147" ht="14.25">
      <c r="A40" s="177">
        <v>41654</v>
      </c>
      <c r="B40" s="178">
        <v>6.96</v>
      </c>
      <c r="C40" s="179" t="s">
        <v>229</v>
      </c>
      <c r="D40" s="180" t="s">
        <v>19</v>
      </c>
      <c r="E40" s="181" t="s">
        <v>162</v>
      </c>
      <c r="F40" s="182"/>
      <c r="G40" s="186"/>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3"/>
      <c r="BZ40" s="183"/>
      <c r="CA40" s="182"/>
      <c r="CB40" s="182"/>
      <c r="CC40" s="185"/>
      <c r="CD40" s="182"/>
      <c r="CE40" s="182"/>
      <c r="CF40" s="182"/>
      <c r="CG40" s="182"/>
      <c r="CH40" s="182"/>
      <c r="CI40" s="182"/>
      <c r="CJ40" s="182"/>
      <c r="CK40" s="182"/>
      <c r="CL40" s="182"/>
      <c r="CM40" s="182"/>
      <c r="CN40" s="182"/>
      <c r="CO40" s="185"/>
      <c r="CP40" s="184"/>
      <c r="CQ40" s="182"/>
      <c r="CR40" s="182"/>
      <c r="CS40" s="185"/>
      <c r="CT40" s="185"/>
      <c r="CU40" s="182"/>
      <c r="CV40" s="186"/>
      <c r="CW40" s="182"/>
      <c r="CX40" s="183"/>
      <c r="CY40" s="182"/>
      <c r="CZ40" s="152"/>
      <c r="DA40" s="152"/>
      <c r="DB40" s="185"/>
      <c r="DC40" s="185"/>
      <c r="DD40" s="182"/>
      <c r="DE40" s="185"/>
      <c r="DF40" s="187"/>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t="s">
        <v>230</v>
      </c>
      <c r="EP40" s="152"/>
      <c r="EQ40" s="152"/>
    </row>
    <row r="41" spans="1:147" ht="27.75" customHeight="1">
      <c r="A41" s="177">
        <v>41655</v>
      </c>
      <c r="B41" s="178">
        <v>287.14</v>
      </c>
      <c r="C41" s="179" t="s">
        <v>231</v>
      </c>
      <c r="D41" s="179" t="s">
        <v>9</v>
      </c>
      <c r="E41" s="200" t="s">
        <v>232</v>
      </c>
      <c r="F41" s="182"/>
      <c r="G41" s="186"/>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3"/>
      <c r="BZ41" s="183"/>
      <c r="CA41" s="182"/>
      <c r="CB41" s="182"/>
      <c r="CC41" s="185"/>
      <c r="CD41" s="182"/>
      <c r="CE41" s="182"/>
      <c r="CF41" s="182"/>
      <c r="CG41" s="182"/>
      <c r="CH41" s="182"/>
      <c r="CI41" s="182"/>
      <c r="CJ41" s="182"/>
      <c r="CK41" s="182"/>
      <c r="CL41" s="182"/>
      <c r="CM41" s="182"/>
      <c r="CN41" s="182"/>
      <c r="CO41" s="185"/>
      <c r="CP41" s="184"/>
      <c r="CQ41" s="182"/>
      <c r="CR41" s="182"/>
      <c r="CS41" s="185"/>
      <c r="CT41" s="185"/>
      <c r="CU41" s="182"/>
      <c r="CV41" s="186"/>
      <c r="CW41" s="182"/>
      <c r="CX41" s="183"/>
      <c r="CY41" s="182"/>
      <c r="CZ41" s="152"/>
      <c r="DA41" s="184"/>
      <c r="DB41" s="185"/>
      <c r="DC41" s="185"/>
      <c r="DD41" s="182"/>
      <c r="DE41" s="185"/>
      <c r="DF41" s="187"/>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t="s">
        <v>233</v>
      </c>
      <c r="EP41" s="152"/>
      <c r="EQ41" s="152"/>
    </row>
    <row r="42" spans="1:147" ht="25.5">
      <c r="A42" s="177">
        <v>41661</v>
      </c>
      <c r="B42" s="178">
        <v>11.65</v>
      </c>
      <c r="C42" s="179" t="s">
        <v>234</v>
      </c>
      <c r="D42" s="180" t="s">
        <v>19</v>
      </c>
      <c r="E42" s="181" t="s">
        <v>162</v>
      </c>
      <c r="F42" s="182"/>
      <c r="G42" s="186"/>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3"/>
      <c r="BZ42" s="183"/>
      <c r="CA42" s="182"/>
      <c r="CB42" s="182"/>
      <c r="CC42" s="185"/>
      <c r="CD42" s="182"/>
      <c r="CE42" s="182"/>
      <c r="CF42" s="182"/>
      <c r="CG42" s="182"/>
      <c r="CH42" s="182"/>
      <c r="CI42" s="182"/>
      <c r="CJ42" s="182"/>
      <c r="CK42" s="182"/>
      <c r="CL42" s="182"/>
      <c r="CM42" s="182"/>
      <c r="CN42" s="182"/>
      <c r="CO42" s="185"/>
      <c r="CP42" s="184"/>
      <c r="CQ42" s="182"/>
      <c r="CR42" s="182"/>
      <c r="CS42" s="185"/>
      <c r="CT42" s="185"/>
      <c r="CU42" s="182"/>
      <c r="CV42" s="186"/>
      <c r="CW42" s="182"/>
      <c r="CX42" s="183"/>
      <c r="CY42" s="182"/>
      <c r="CZ42" s="152"/>
      <c r="DA42" s="152"/>
      <c r="DB42" s="185"/>
      <c r="DC42" s="185"/>
      <c r="DD42" s="182"/>
      <c r="DE42" s="185"/>
      <c r="DF42" s="187"/>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t="s">
        <v>235</v>
      </c>
      <c r="EP42" s="152"/>
      <c r="EQ42" s="152"/>
    </row>
    <row r="43" spans="1:147" ht="30.75" customHeight="1">
      <c r="A43" s="177">
        <v>41668</v>
      </c>
      <c r="B43" s="178">
        <v>12.37</v>
      </c>
      <c r="C43" s="179" t="s">
        <v>236</v>
      </c>
      <c r="D43" s="179" t="s">
        <v>23</v>
      </c>
      <c r="E43" s="181" t="s">
        <v>162</v>
      </c>
      <c r="F43" s="182"/>
      <c r="G43" s="186"/>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3"/>
      <c r="BZ43" s="183"/>
      <c r="CA43" s="182"/>
      <c r="CB43" s="182"/>
      <c r="CC43" s="185"/>
      <c r="CD43" s="182"/>
      <c r="CE43" s="182"/>
      <c r="CF43" s="182"/>
      <c r="CG43" s="182"/>
      <c r="CH43" s="182"/>
      <c r="CI43" s="182"/>
      <c r="CJ43" s="182"/>
      <c r="CK43" s="182"/>
      <c r="CL43" s="182"/>
      <c r="CM43" s="182"/>
      <c r="CN43" s="182"/>
      <c r="CO43" s="185"/>
      <c r="CP43" s="184"/>
      <c r="CQ43" s="182"/>
      <c r="CR43" s="182"/>
      <c r="CS43" s="185"/>
      <c r="CT43" s="185"/>
      <c r="CU43" s="182"/>
      <c r="CV43" s="186"/>
      <c r="CW43" s="182"/>
      <c r="CX43" s="183"/>
      <c r="CY43" s="182"/>
      <c r="CZ43" s="152"/>
      <c r="DA43" s="152"/>
      <c r="DB43" s="185"/>
      <c r="DC43" s="185"/>
      <c r="DD43" s="182"/>
      <c r="DE43" s="185"/>
      <c r="DF43" s="187"/>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t="s">
        <v>237</v>
      </c>
      <c r="EP43" s="152"/>
      <c r="EQ43" s="152"/>
    </row>
    <row r="44" spans="1:147" ht="25.5">
      <c r="A44" s="177">
        <v>41669</v>
      </c>
      <c r="B44" s="178">
        <v>3.13</v>
      </c>
      <c r="C44" s="179" t="s">
        <v>238</v>
      </c>
      <c r="D44" s="179" t="s">
        <v>23</v>
      </c>
      <c r="E44" s="181" t="s">
        <v>162</v>
      </c>
      <c r="F44" s="182"/>
      <c r="G44" s="186"/>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3"/>
      <c r="BZ44" s="183"/>
      <c r="CA44" s="182"/>
      <c r="CB44" s="182"/>
      <c r="CC44" s="185"/>
      <c r="CD44" s="182"/>
      <c r="CE44" s="182"/>
      <c r="CF44" s="182"/>
      <c r="CG44" s="182"/>
      <c r="CH44" s="182"/>
      <c r="CI44" s="182"/>
      <c r="CJ44" s="182"/>
      <c r="CK44" s="182"/>
      <c r="CL44" s="182"/>
      <c r="CM44" s="182"/>
      <c r="CN44" s="182"/>
      <c r="CO44" s="185"/>
      <c r="CP44" s="184"/>
      <c r="CQ44" s="182"/>
      <c r="CR44" s="182"/>
      <c r="CS44" s="185"/>
      <c r="CT44" s="185"/>
      <c r="CU44" s="182"/>
      <c r="CV44" s="186"/>
      <c r="CW44" s="182"/>
      <c r="CX44" s="183"/>
      <c r="CY44" s="182"/>
      <c r="CZ44" s="152"/>
      <c r="DA44" s="152"/>
      <c r="DB44" s="185"/>
      <c r="DC44" s="185"/>
      <c r="DD44" s="182"/>
      <c r="DE44" s="185"/>
      <c r="DF44" s="187"/>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t="s">
        <v>239</v>
      </c>
      <c r="EP44" s="152"/>
      <c r="EQ44" s="152"/>
    </row>
    <row r="45" spans="1:147" ht="25.5">
      <c r="A45" s="177">
        <v>41697</v>
      </c>
      <c r="B45" s="178">
        <v>10.26</v>
      </c>
      <c r="C45" s="179" t="s">
        <v>240</v>
      </c>
      <c r="D45" s="179" t="s">
        <v>23</v>
      </c>
      <c r="E45" s="181" t="s">
        <v>162</v>
      </c>
      <c r="F45" s="182"/>
      <c r="G45" s="186"/>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3"/>
      <c r="BZ45" s="183"/>
      <c r="CA45" s="182"/>
      <c r="CB45" s="182"/>
      <c r="CC45" s="185"/>
      <c r="CD45" s="182"/>
      <c r="CE45" s="182"/>
      <c r="CF45" s="182"/>
      <c r="CG45" s="182"/>
      <c r="CH45" s="182"/>
      <c r="CI45" s="182"/>
      <c r="CJ45" s="182"/>
      <c r="CK45" s="182"/>
      <c r="CL45" s="182"/>
      <c r="CM45" s="182"/>
      <c r="CN45" s="182"/>
      <c r="CO45" s="185"/>
      <c r="CP45" s="184"/>
      <c r="CQ45" s="182"/>
      <c r="CR45" s="182"/>
      <c r="CS45" s="185"/>
      <c r="CT45" s="185"/>
      <c r="CU45" s="182"/>
      <c r="CV45" s="186"/>
      <c r="CW45" s="182"/>
      <c r="CX45" s="183"/>
      <c r="CY45" s="182"/>
      <c r="CZ45" s="152"/>
      <c r="DA45" s="152"/>
      <c r="DB45" s="185"/>
      <c r="DC45" s="185"/>
      <c r="DD45" s="182"/>
      <c r="DE45" s="185"/>
      <c r="DF45" s="187"/>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t="s">
        <v>241</v>
      </c>
      <c r="EP45" s="152"/>
      <c r="EQ45" s="152"/>
    </row>
    <row r="46" spans="1:147" ht="14.25">
      <c r="A46" s="177">
        <v>41697</v>
      </c>
      <c r="B46" s="178">
        <v>6.96</v>
      </c>
      <c r="C46" s="179" t="s">
        <v>242</v>
      </c>
      <c r="D46" s="180" t="s">
        <v>19</v>
      </c>
      <c r="E46" s="181" t="s">
        <v>162</v>
      </c>
      <c r="F46" s="182"/>
      <c r="G46" s="186"/>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3"/>
      <c r="BZ46" s="183"/>
      <c r="CA46" s="182"/>
      <c r="CB46" s="182"/>
      <c r="CC46" s="185"/>
      <c r="CD46" s="182"/>
      <c r="CE46" s="182"/>
      <c r="CF46" s="182"/>
      <c r="CG46" s="182"/>
      <c r="CH46" s="182"/>
      <c r="CI46" s="182"/>
      <c r="CJ46" s="182"/>
      <c r="CK46" s="182"/>
      <c r="CL46" s="182"/>
      <c r="CM46" s="182"/>
      <c r="CN46" s="182"/>
      <c r="CO46" s="185"/>
      <c r="CP46" s="184"/>
      <c r="CQ46" s="182"/>
      <c r="CR46" s="182"/>
      <c r="CS46" s="185"/>
      <c r="CT46" s="185"/>
      <c r="CU46" s="182"/>
      <c r="CV46" s="186"/>
      <c r="CW46" s="182"/>
      <c r="CX46" s="183"/>
      <c r="CY46" s="182"/>
      <c r="CZ46" s="152"/>
      <c r="DA46" s="152"/>
      <c r="DB46" s="185"/>
      <c r="DC46" s="185"/>
      <c r="DD46" s="182"/>
      <c r="DE46" s="185"/>
      <c r="DF46" s="187"/>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t="s">
        <v>243</v>
      </c>
      <c r="EP46" s="152"/>
      <c r="EQ46" s="152"/>
    </row>
    <row r="47" spans="1:147" ht="25.5">
      <c r="A47" s="177">
        <v>41697</v>
      </c>
      <c r="B47" s="178">
        <v>6.96</v>
      </c>
      <c r="C47" s="179" t="s">
        <v>244</v>
      </c>
      <c r="D47" s="180" t="s">
        <v>19</v>
      </c>
      <c r="E47" s="181" t="s">
        <v>162</v>
      </c>
      <c r="F47" s="182"/>
      <c r="G47" s="186"/>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3"/>
      <c r="BZ47" s="183"/>
      <c r="CA47" s="182"/>
      <c r="CB47" s="182"/>
      <c r="CC47" s="185"/>
      <c r="CD47" s="182"/>
      <c r="CE47" s="182"/>
      <c r="CF47" s="182"/>
      <c r="CG47" s="182"/>
      <c r="CH47" s="182"/>
      <c r="CI47" s="182"/>
      <c r="CJ47" s="182"/>
      <c r="CK47" s="182"/>
      <c r="CL47" s="182"/>
      <c r="CM47" s="182"/>
      <c r="CN47" s="182"/>
      <c r="CO47" s="185"/>
      <c r="CP47" s="184"/>
      <c r="CQ47" s="182"/>
      <c r="CR47" s="182"/>
      <c r="CS47" s="185"/>
      <c r="CT47" s="185"/>
      <c r="CU47" s="182"/>
      <c r="CV47" s="186"/>
      <c r="CW47" s="182"/>
      <c r="CX47" s="183"/>
      <c r="CY47" s="182"/>
      <c r="CZ47" s="152"/>
      <c r="DA47" s="152"/>
      <c r="DB47" s="185"/>
      <c r="DC47" s="185"/>
      <c r="DD47" s="182"/>
      <c r="DE47" s="185"/>
      <c r="DF47" s="187"/>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t="s">
        <v>245</v>
      </c>
      <c r="EP47" s="152"/>
      <c r="EQ47" s="152"/>
    </row>
    <row r="48" spans="1:147" ht="25.5">
      <c r="A48" s="177">
        <v>41689</v>
      </c>
      <c r="B48" s="178">
        <v>22.41</v>
      </c>
      <c r="C48" s="179" t="s">
        <v>246</v>
      </c>
      <c r="D48" s="179" t="s">
        <v>12</v>
      </c>
      <c r="E48" s="181" t="s">
        <v>162</v>
      </c>
      <c r="F48" s="182"/>
      <c r="G48" s="186"/>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3"/>
      <c r="BZ48" s="183"/>
      <c r="CA48" s="182"/>
      <c r="CB48" s="182"/>
      <c r="CC48" s="185"/>
      <c r="CD48" s="182"/>
      <c r="CE48" s="182"/>
      <c r="CF48" s="182"/>
      <c r="CG48" s="182"/>
      <c r="CH48" s="182"/>
      <c r="CI48" s="182"/>
      <c r="CJ48" s="182"/>
      <c r="CK48" s="182"/>
      <c r="CL48" s="182"/>
      <c r="CM48" s="182"/>
      <c r="CN48" s="182"/>
      <c r="CO48" s="185"/>
      <c r="CP48" s="184"/>
      <c r="CQ48" s="182"/>
      <c r="CR48" s="182"/>
      <c r="CS48" s="185"/>
      <c r="CT48" s="185"/>
      <c r="CU48" s="182"/>
      <c r="CV48" s="186"/>
      <c r="CW48" s="182"/>
      <c r="CX48" s="183"/>
      <c r="CY48" s="182"/>
      <c r="CZ48" s="152"/>
      <c r="DA48" s="184"/>
      <c r="DB48" s="185"/>
      <c r="DC48" s="185"/>
      <c r="DD48" s="182"/>
      <c r="DE48" s="185"/>
      <c r="DF48" s="187"/>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c r="EO48" s="182" t="s">
        <v>247</v>
      </c>
      <c r="EP48" s="152"/>
      <c r="EQ48" s="152"/>
    </row>
    <row r="49" spans="1:147" ht="25.5">
      <c r="A49" s="177">
        <v>41718</v>
      </c>
      <c r="B49" s="178">
        <v>10.96</v>
      </c>
      <c r="C49" s="179" t="s">
        <v>248</v>
      </c>
      <c r="D49" s="180" t="s">
        <v>19</v>
      </c>
      <c r="E49" s="181" t="s">
        <v>162</v>
      </c>
      <c r="F49" s="182"/>
      <c r="G49" s="186"/>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3"/>
      <c r="BZ49" s="183"/>
      <c r="CA49" s="182"/>
      <c r="CB49" s="182"/>
      <c r="CC49" s="185"/>
      <c r="CD49" s="182"/>
      <c r="CE49" s="182"/>
      <c r="CF49" s="182"/>
      <c r="CG49" s="182"/>
      <c r="CH49" s="182"/>
      <c r="CI49" s="182"/>
      <c r="CJ49" s="182"/>
      <c r="CK49" s="182"/>
      <c r="CL49" s="182"/>
      <c r="CM49" s="182"/>
      <c r="CN49" s="182"/>
      <c r="CO49" s="185"/>
      <c r="CP49" s="184"/>
      <c r="CQ49" s="182"/>
      <c r="CR49" s="182"/>
      <c r="CS49" s="185"/>
      <c r="CT49" s="185"/>
      <c r="CU49" s="182"/>
      <c r="CV49" s="186"/>
      <c r="CW49" s="182"/>
      <c r="CX49" s="183"/>
      <c r="CY49" s="182"/>
      <c r="CZ49" s="152"/>
      <c r="DA49" s="152"/>
      <c r="DB49" s="185"/>
      <c r="DC49" s="185"/>
      <c r="DD49" s="182"/>
      <c r="DE49" s="185"/>
      <c r="DF49" s="187"/>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t="s">
        <v>249</v>
      </c>
      <c r="EP49" s="152"/>
      <c r="EQ49" s="152"/>
    </row>
    <row r="50" spans="1:147" ht="25.5">
      <c r="A50" s="177">
        <v>41724</v>
      </c>
      <c r="B50" s="178">
        <v>63.05</v>
      </c>
      <c r="C50" s="179" t="s">
        <v>199</v>
      </c>
      <c r="D50" s="179" t="s">
        <v>9</v>
      </c>
      <c r="E50" s="181" t="s">
        <v>162</v>
      </c>
      <c r="F50" s="182"/>
      <c r="G50" s="186"/>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3"/>
      <c r="BZ50" s="183"/>
      <c r="CA50" s="182"/>
      <c r="CB50" s="182"/>
      <c r="CC50" s="185"/>
      <c r="CD50" s="182"/>
      <c r="CE50" s="182"/>
      <c r="CF50" s="182"/>
      <c r="CG50" s="182"/>
      <c r="CH50" s="182"/>
      <c r="CI50" s="182"/>
      <c r="CJ50" s="182"/>
      <c r="CK50" s="182"/>
      <c r="CL50" s="182"/>
      <c r="CM50" s="182"/>
      <c r="CN50" s="182"/>
      <c r="CO50" s="185"/>
      <c r="CP50" s="184"/>
      <c r="CQ50" s="182"/>
      <c r="CR50" s="182"/>
      <c r="CS50" s="185"/>
      <c r="CT50" s="185"/>
      <c r="CU50" s="182"/>
      <c r="CV50" s="186"/>
      <c r="CW50" s="182"/>
      <c r="CX50" s="183"/>
      <c r="CY50" s="182"/>
      <c r="CZ50" s="152"/>
      <c r="DA50" s="152"/>
      <c r="DB50" s="185"/>
      <c r="DC50" s="185"/>
      <c r="DD50" s="182"/>
      <c r="DE50" s="185"/>
      <c r="DF50" s="187"/>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c r="EO50" s="182" t="s">
        <v>250</v>
      </c>
      <c r="EP50" s="152"/>
      <c r="EQ50" s="152"/>
    </row>
    <row r="51" spans="1:147" ht="25.5">
      <c r="A51" s="189"/>
      <c r="B51" s="178">
        <v>167</v>
      </c>
      <c r="C51" s="201" t="s">
        <v>251</v>
      </c>
      <c r="D51" s="179" t="s">
        <v>252</v>
      </c>
      <c r="E51" s="202" t="s">
        <v>253</v>
      </c>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3"/>
      <c r="CA51" s="184"/>
      <c r="CB51" s="184"/>
      <c r="CC51" s="182"/>
      <c r="CD51" s="185"/>
      <c r="CE51" s="182"/>
      <c r="CF51" s="182"/>
      <c r="CG51" s="182"/>
      <c r="CH51" s="182"/>
      <c r="CI51" s="182"/>
      <c r="CJ51" s="182"/>
      <c r="CK51" s="183"/>
      <c r="CL51" s="182"/>
      <c r="CM51" s="182"/>
      <c r="CN51" s="183"/>
      <c r="CO51" s="186"/>
      <c r="CP51" s="186"/>
      <c r="CQ51" s="184"/>
      <c r="CR51" s="182"/>
      <c r="CS51" s="185"/>
      <c r="CT51" s="182"/>
      <c r="CU51" s="185"/>
      <c r="CV51" s="185"/>
      <c r="CW51" s="185"/>
      <c r="CX51" s="185"/>
      <c r="CY51" s="185"/>
      <c r="CZ51" s="182"/>
      <c r="DA51" s="182"/>
      <c r="DB51" s="182"/>
      <c r="DC51" s="182"/>
      <c r="DD51" s="185"/>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7"/>
      <c r="EF51" s="182"/>
      <c r="EG51" s="182"/>
      <c r="EH51" s="182"/>
      <c r="EI51" s="182"/>
      <c r="EJ51" s="182"/>
      <c r="EK51" s="182"/>
      <c r="EL51" s="182"/>
      <c r="EM51" s="182"/>
      <c r="EN51" s="182"/>
      <c r="EO51" s="186" t="s">
        <v>254</v>
      </c>
      <c r="EP51" s="152"/>
      <c r="EQ51" s="152"/>
    </row>
    <row r="52" spans="1:147" s="207" customFormat="1" ht="25.5">
      <c r="A52" s="203" t="s">
        <v>255</v>
      </c>
      <c r="B52" s="204">
        <v>10266.199999999997</v>
      </c>
      <c r="C52" s="203"/>
      <c r="D52" s="205"/>
      <c r="E52" s="205"/>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6"/>
      <c r="DW52" s="206"/>
      <c r="DX52" s="206"/>
      <c r="DY52" s="206"/>
      <c r="DZ52" s="206"/>
      <c r="EA52" s="206"/>
      <c r="EB52" s="206"/>
      <c r="EC52" s="206"/>
      <c r="ED52" s="206"/>
      <c r="EE52" s="206"/>
      <c r="EF52" s="206"/>
      <c r="EG52" s="206"/>
      <c r="EH52" s="206"/>
      <c r="EI52" s="206"/>
      <c r="EJ52" s="206"/>
      <c r="EK52" s="206"/>
      <c r="EL52" s="206"/>
      <c r="EM52" s="206"/>
      <c r="EN52" s="206"/>
      <c r="EO52" s="176"/>
      <c r="EP52" s="206"/>
      <c r="EQ52" s="206"/>
    </row>
    <row r="53" spans="1:147" s="213" customFormat="1" ht="15">
      <c r="A53" s="208"/>
      <c r="B53" s="209"/>
      <c r="C53" s="208"/>
      <c r="D53" s="210"/>
      <c r="E53" s="210"/>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2"/>
      <c r="EP53" s="211"/>
      <c r="EQ53" s="211"/>
    </row>
    <row r="54" spans="1:147" ht="14.25">
      <c r="A54" s="307" t="s">
        <v>40</v>
      </c>
      <c r="B54" s="308"/>
      <c r="C54" s="308"/>
      <c r="D54" s="308"/>
      <c r="E54" s="309"/>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row>
    <row r="55" spans="1:147" ht="25.5">
      <c r="A55" s="9" t="s">
        <v>3</v>
      </c>
      <c r="B55" s="9" t="s">
        <v>4</v>
      </c>
      <c r="C55" s="10" t="s">
        <v>5</v>
      </c>
      <c r="D55" s="10" t="s">
        <v>6</v>
      </c>
      <c r="E55" s="9" t="s">
        <v>7</v>
      </c>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3"/>
      <c r="CA55" s="184"/>
      <c r="CB55" s="184"/>
      <c r="CC55" s="182"/>
      <c r="CD55" s="185"/>
      <c r="CE55" s="182"/>
      <c r="CF55" s="182"/>
      <c r="CG55" s="182"/>
      <c r="CH55" s="182"/>
      <c r="CI55" s="182"/>
      <c r="CJ55" s="182"/>
      <c r="CK55" s="183"/>
      <c r="CL55" s="182"/>
      <c r="CM55" s="182"/>
      <c r="CN55" s="183"/>
      <c r="CO55" s="186"/>
      <c r="CP55" s="186"/>
      <c r="CQ55" s="184"/>
      <c r="CR55" s="182"/>
      <c r="CS55" s="185"/>
      <c r="CT55" s="182"/>
      <c r="CU55" s="185"/>
      <c r="CV55" s="185"/>
      <c r="CW55" s="185"/>
      <c r="CX55" s="185"/>
      <c r="CY55" s="185"/>
      <c r="CZ55" s="182"/>
      <c r="DA55" s="182"/>
      <c r="DB55" s="182"/>
      <c r="DC55" s="182"/>
      <c r="DD55" s="185"/>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7"/>
      <c r="EF55" s="182"/>
      <c r="EG55" s="182"/>
      <c r="EH55" s="182"/>
      <c r="EI55" s="182"/>
      <c r="EJ55" s="182"/>
      <c r="EK55" s="182"/>
      <c r="EL55" s="182"/>
      <c r="EM55" s="182"/>
      <c r="EN55" s="182"/>
      <c r="EO55" s="182"/>
      <c r="EP55" s="152"/>
      <c r="EQ55" s="152"/>
    </row>
    <row r="56" spans="1:147" ht="25.5">
      <c r="A56" s="177">
        <v>41718</v>
      </c>
      <c r="B56" s="178">
        <v>389.13</v>
      </c>
      <c r="C56" s="179" t="s">
        <v>256</v>
      </c>
      <c r="D56" s="179" t="s">
        <v>12</v>
      </c>
      <c r="E56" s="181" t="s">
        <v>257</v>
      </c>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3"/>
      <c r="CA56" s="184"/>
      <c r="CB56" s="184"/>
      <c r="CC56" s="182"/>
      <c r="CD56" s="185"/>
      <c r="CE56" s="182"/>
      <c r="CF56" s="182"/>
      <c r="CG56" s="182"/>
      <c r="CH56" s="182"/>
      <c r="CI56" s="182"/>
      <c r="CJ56" s="182"/>
      <c r="CK56" s="183"/>
      <c r="CL56" s="182"/>
      <c r="CM56" s="182"/>
      <c r="CN56" s="183"/>
      <c r="CO56" s="186"/>
      <c r="CP56" s="186"/>
      <c r="CQ56" s="184"/>
      <c r="CR56" s="182"/>
      <c r="CS56" s="185"/>
      <c r="CT56" s="182"/>
      <c r="CU56" s="185"/>
      <c r="CV56" s="185"/>
      <c r="CW56" s="185"/>
      <c r="CX56" s="185"/>
      <c r="CY56" s="185"/>
      <c r="CZ56" s="182"/>
      <c r="DA56" s="182"/>
      <c r="DB56" s="182"/>
      <c r="DC56" s="182"/>
      <c r="DD56" s="185"/>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7"/>
      <c r="EF56" s="182"/>
      <c r="EG56" s="182"/>
      <c r="EH56" s="182"/>
      <c r="EI56" s="182"/>
      <c r="EJ56" s="182"/>
      <c r="EK56" s="182"/>
      <c r="EL56" s="182"/>
      <c r="EM56" s="182"/>
      <c r="EN56" s="182"/>
      <c r="EO56" s="182"/>
      <c r="EP56" s="152"/>
      <c r="EQ56" s="152"/>
    </row>
    <row r="57" spans="1:147" ht="25.5">
      <c r="A57" s="177">
        <v>41739</v>
      </c>
      <c r="B57" s="178">
        <v>52.17</v>
      </c>
      <c r="C57" s="179" t="s">
        <v>258</v>
      </c>
      <c r="D57" s="179" t="s">
        <v>12</v>
      </c>
      <c r="E57" s="181" t="s">
        <v>259</v>
      </c>
      <c r="F57" s="182"/>
      <c r="G57" s="186"/>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3"/>
      <c r="BZ57" s="183"/>
      <c r="CA57" s="182"/>
      <c r="CB57" s="182"/>
      <c r="CC57" s="185"/>
      <c r="CD57" s="182"/>
      <c r="CE57" s="182"/>
      <c r="CF57" s="182"/>
      <c r="CG57" s="182"/>
      <c r="CH57" s="182"/>
      <c r="CI57" s="182"/>
      <c r="CJ57" s="182"/>
      <c r="CK57" s="182"/>
      <c r="CL57" s="182"/>
      <c r="CM57" s="182"/>
      <c r="CN57" s="182"/>
      <c r="CO57" s="185"/>
      <c r="CP57" s="184"/>
      <c r="CQ57" s="182"/>
      <c r="CR57" s="182"/>
      <c r="CS57" s="185"/>
      <c r="CT57" s="185"/>
      <c r="CU57" s="182"/>
      <c r="CV57" s="186"/>
      <c r="CW57" s="182"/>
      <c r="CX57" s="183"/>
      <c r="CY57" s="182"/>
      <c r="CZ57" s="152"/>
      <c r="DA57" s="152"/>
      <c r="DB57" s="185"/>
      <c r="DC57" s="185"/>
      <c r="DD57" s="182"/>
      <c r="DE57" s="185"/>
      <c r="DF57" s="187"/>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t="s">
        <v>260</v>
      </c>
      <c r="EP57" s="152"/>
      <c r="EQ57" s="152"/>
    </row>
    <row r="58" spans="1:147" ht="25.5">
      <c r="A58" s="177">
        <v>41666</v>
      </c>
      <c r="B58" s="178">
        <v>54.96</v>
      </c>
      <c r="C58" s="179" t="s">
        <v>261</v>
      </c>
      <c r="D58" s="179" t="s">
        <v>9</v>
      </c>
      <c r="E58" s="181" t="s">
        <v>259</v>
      </c>
      <c r="F58" s="182"/>
      <c r="G58" s="186"/>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3"/>
      <c r="BZ58" s="183"/>
      <c r="CA58" s="182"/>
      <c r="CB58" s="182"/>
      <c r="CC58" s="185"/>
      <c r="CD58" s="182"/>
      <c r="CE58" s="182"/>
      <c r="CF58" s="182"/>
      <c r="CG58" s="182"/>
      <c r="CH58" s="182"/>
      <c r="CI58" s="182"/>
      <c r="CJ58" s="182"/>
      <c r="CK58" s="182"/>
      <c r="CL58" s="182"/>
      <c r="CM58" s="182"/>
      <c r="CN58" s="182"/>
      <c r="CO58" s="185"/>
      <c r="CP58" s="184"/>
      <c r="CQ58" s="182"/>
      <c r="CR58" s="182"/>
      <c r="CS58" s="185"/>
      <c r="CT58" s="185"/>
      <c r="CU58" s="182"/>
      <c r="CV58" s="186"/>
      <c r="CW58" s="182"/>
      <c r="CX58" s="183"/>
      <c r="CY58" s="182"/>
      <c r="CZ58" s="152"/>
      <c r="DA58" s="152"/>
      <c r="DB58" s="185"/>
      <c r="DC58" s="185"/>
      <c r="DD58" s="182"/>
      <c r="DE58" s="185"/>
      <c r="DF58" s="187"/>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t="s">
        <v>262</v>
      </c>
      <c r="EP58" s="152"/>
      <c r="EQ58" s="152"/>
    </row>
    <row r="59" spans="1:147" ht="42.75" customHeight="1">
      <c r="A59" s="177">
        <v>41635</v>
      </c>
      <c r="B59" s="178">
        <v>641.3</v>
      </c>
      <c r="C59" s="199" t="s">
        <v>263</v>
      </c>
      <c r="D59" s="179" t="s">
        <v>12</v>
      </c>
      <c r="E59" s="181" t="s">
        <v>257</v>
      </c>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3"/>
      <c r="CA59" s="152"/>
      <c r="CB59" s="152"/>
      <c r="CC59" s="182"/>
      <c r="CD59" s="185"/>
      <c r="CE59" s="182"/>
      <c r="CF59" s="182"/>
      <c r="CG59" s="182"/>
      <c r="CH59" s="182"/>
      <c r="CI59" s="182"/>
      <c r="CJ59" s="182"/>
      <c r="CK59" s="183"/>
      <c r="CL59" s="182"/>
      <c r="CM59" s="182"/>
      <c r="CN59" s="183"/>
      <c r="CO59" s="186"/>
      <c r="CP59" s="186"/>
      <c r="CQ59" s="184"/>
      <c r="CR59" s="182"/>
      <c r="CS59" s="185"/>
      <c r="CT59" s="182"/>
      <c r="CU59" s="185"/>
      <c r="CV59" s="185"/>
      <c r="CW59" s="185"/>
      <c r="CX59" s="185"/>
      <c r="CY59" s="185"/>
      <c r="CZ59" s="182"/>
      <c r="DA59" s="182"/>
      <c r="DB59" s="182"/>
      <c r="DC59" s="182"/>
      <c r="DD59" s="185"/>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7"/>
      <c r="EF59" s="182"/>
      <c r="EG59" s="182"/>
      <c r="EH59" s="182"/>
      <c r="EI59" s="182"/>
      <c r="EJ59" s="182"/>
      <c r="EK59" s="182"/>
      <c r="EL59" s="182"/>
      <c r="EM59" s="182"/>
      <c r="EN59" s="182"/>
      <c r="EO59" s="182" t="s">
        <v>264</v>
      </c>
      <c r="EP59" s="152"/>
      <c r="EQ59" s="152"/>
    </row>
    <row r="60" spans="1:147" ht="25.5">
      <c r="A60" s="177">
        <v>41635</v>
      </c>
      <c r="B60" s="178">
        <v>39.13</v>
      </c>
      <c r="C60" s="179" t="s">
        <v>265</v>
      </c>
      <c r="D60" s="179" t="s">
        <v>12</v>
      </c>
      <c r="E60" s="181" t="s">
        <v>266</v>
      </c>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3"/>
      <c r="CA60" s="152"/>
      <c r="CB60" s="152"/>
      <c r="CC60" s="182"/>
      <c r="CD60" s="185"/>
      <c r="CE60" s="182"/>
      <c r="CF60" s="182"/>
      <c r="CG60" s="182"/>
      <c r="CH60" s="182"/>
      <c r="CI60" s="182"/>
      <c r="CJ60" s="182"/>
      <c r="CK60" s="183"/>
      <c r="CL60" s="182"/>
      <c r="CM60" s="182"/>
      <c r="CN60" s="183"/>
      <c r="CO60" s="186"/>
      <c r="CP60" s="186"/>
      <c r="CQ60" s="184"/>
      <c r="CR60" s="182"/>
      <c r="CS60" s="185"/>
      <c r="CT60" s="182"/>
      <c r="CU60" s="185"/>
      <c r="CV60" s="185"/>
      <c r="CW60" s="185"/>
      <c r="CX60" s="185"/>
      <c r="CY60" s="185"/>
      <c r="CZ60" s="182"/>
      <c r="DA60" s="182"/>
      <c r="DB60" s="182"/>
      <c r="DC60" s="182"/>
      <c r="DD60" s="185"/>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7"/>
      <c r="EF60" s="182"/>
      <c r="EG60" s="182"/>
      <c r="EH60" s="182"/>
      <c r="EI60" s="182"/>
      <c r="EJ60" s="182"/>
      <c r="EK60" s="182"/>
      <c r="EL60" s="182"/>
      <c r="EM60" s="182"/>
      <c r="EN60" s="182"/>
      <c r="EO60" s="182" t="s">
        <v>267</v>
      </c>
      <c r="EP60" s="152"/>
      <c r="EQ60" s="152"/>
    </row>
    <row r="61" spans="1:147" ht="25.5">
      <c r="A61" s="177">
        <v>41635</v>
      </c>
      <c r="B61" s="178">
        <v>43.48</v>
      </c>
      <c r="C61" s="179" t="s">
        <v>268</v>
      </c>
      <c r="D61" s="179" t="s">
        <v>12</v>
      </c>
      <c r="E61" s="181" t="s">
        <v>269</v>
      </c>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3"/>
      <c r="CA61" s="152"/>
      <c r="CB61" s="152"/>
      <c r="CC61" s="182"/>
      <c r="CD61" s="185"/>
      <c r="CE61" s="182"/>
      <c r="CF61" s="182"/>
      <c r="CG61" s="182"/>
      <c r="CH61" s="182"/>
      <c r="CI61" s="182"/>
      <c r="CJ61" s="182"/>
      <c r="CK61" s="183"/>
      <c r="CL61" s="182"/>
      <c r="CM61" s="182"/>
      <c r="CN61" s="183"/>
      <c r="CO61" s="186"/>
      <c r="CP61" s="186"/>
      <c r="CQ61" s="184"/>
      <c r="CR61" s="182"/>
      <c r="CS61" s="185"/>
      <c r="CT61" s="182"/>
      <c r="CU61" s="185"/>
      <c r="CV61" s="185"/>
      <c r="CW61" s="185"/>
      <c r="CX61" s="185"/>
      <c r="CY61" s="185"/>
      <c r="CZ61" s="182"/>
      <c r="DA61" s="182"/>
      <c r="DB61" s="182"/>
      <c r="DC61" s="182"/>
      <c r="DD61" s="185"/>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7"/>
      <c r="EF61" s="182"/>
      <c r="EG61" s="182"/>
      <c r="EH61" s="182"/>
      <c r="EI61" s="182"/>
      <c r="EJ61" s="182"/>
      <c r="EK61" s="182"/>
      <c r="EL61" s="182"/>
      <c r="EM61" s="182"/>
      <c r="EN61" s="182"/>
      <c r="EO61" s="182" t="s">
        <v>270</v>
      </c>
      <c r="EP61" s="152"/>
      <c r="EQ61" s="152"/>
    </row>
    <row r="62" spans="1:147" ht="38.25">
      <c r="A62" s="177">
        <v>41635</v>
      </c>
      <c r="B62" s="178">
        <v>750.87</v>
      </c>
      <c r="C62" s="179" t="s">
        <v>271</v>
      </c>
      <c r="D62" s="179" t="s">
        <v>12</v>
      </c>
      <c r="E62" s="181" t="s">
        <v>257</v>
      </c>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3"/>
      <c r="CA62" s="152"/>
      <c r="CB62" s="152"/>
      <c r="CC62" s="182"/>
      <c r="CD62" s="185"/>
      <c r="CE62" s="182"/>
      <c r="CF62" s="182"/>
      <c r="CG62" s="182"/>
      <c r="CH62" s="182"/>
      <c r="CI62" s="182"/>
      <c r="CJ62" s="182"/>
      <c r="CK62" s="183"/>
      <c r="CL62" s="182"/>
      <c r="CM62" s="182"/>
      <c r="CN62" s="183"/>
      <c r="CO62" s="186"/>
      <c r="CP62" s="186"/>
      <c r="CQ62" s="184"/>
      <c r="CR62" s="182"/>
      <c r="CS62" s="185"/>
      <c r="CT62" s="182"/>
      <c r="CU62" s="185"/>
      <c r="CV62" s="185"/>
      <c r="CW62" s="185"/>
      <c r="CX62" s="185"/>
      <c r="CY62" s="185"/>
      <c r="CZ62" s="182"/>
      <c r="DA62" s="182"/>
      <c r="DB62" s="182"/>
      <c r="DC62" s="182"/>
      <c r="DD62" s="185"/>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7"/>
      <c r="EF62" s="182"/>
      <c r="EG62" s="182"/>
      <c r="EH62" s="182"/>
      <c r="EI62" s="182"/>
      <c r="EJ62" s="182"/>
      <c r="EK62" s="182"/>
      <c r="EL62" s="182"/>
      <c r="EM62" s="182"/>
      <c r="EN62" s="182"/>
      <c r="EO62" s="182" t="s">
        <v>272</v>
      </c>
      <c r="EP62" s="152"/>
      <c r="EQ62" s="152"/>
    </row>
    <row r="63" spans="1:147" ht="25.5">
      <c r="A63" s="177">
        <v>41635</v>
      </c>
      <c r="B63" s="178">
        <v>643.91</v>
      </c>
      <c r="C63" s="179" t="s">
        <v>273</v>
      </c>
      <c r="D63" s="179" t="s">
        <v>12</v>
      </c>
      <c r="E63" s="181" t="s">
        <v>274</v>
      </c>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3"/>
      <c r="CA63" s="152"/>
      <c r="CB63" s="152"/>
      <c r="CC63" s="182"/>
      <c r="CD63" s="185"/>
      <c r="CE63" s="182"/>
      <c r="CF63" s="182"/>
      <c r="CG63" s="182"/>
      <c r="CH63" s="182"/>
      <c r="CI63" s="182"/>
      <c r="CJ63" s="182"/>
      <c r="CK63" s="183"/>
      <c r="CL63" s="182"/>
      <c r="CM63" s="182"/>
      <c r="CN63" s="183"/>
      <c r="CO63" s="186"/>
      <c r="CP63" s="186"/>
      <c r="CQ63" s="184"/>
      <c r="CR63" s="182"/>
      <c r="CS63" s="185"/>
      <c r="CT63" s="182"/>
      <c r="CU63" s="185"/>
      <c r="CV63" s="185"/>
      <c r="CW63" s="185"/>
      <c r="CX63" s="185"/>
      <c r="CY63" s="185"/>
      <c r="CZ63" s="182"/>
      <c r="DA63" s="182"/>
      <c r="DB63" s="182"/>
      <c r="DC63" s="182"/>
      <c r="DD63" s="185"/>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7"/>
      <c r="EF63" s="182"/>
      <c r="EG63" s="182"/>
      <c r="EH63" s="182"/>
      <c r="EI63" s="182"/>
      <c r="EJ63" s="182"/>
      <c r="EK63" s="182"/>
      <c r="EL63" s="182"/>
      <c r="EM63" s="182"/>
      <c r="EN63" s="182"/>
      <c r="EO63" s="182" t="s">
        <v>275</v>
      </c>
      <c r="EP63" s="152"/>
      <c r="EQ63" s="152"/>
    </row>
    <row r="64" spans="1:147" ht="25.5">
      <c r="A64" s="177">
        <v>41542</v>
      </c>
      <c r="B64" s="178">
        <v>6.96</v>
      </c>
      <c r="C64" s="179" t="s">
        <v>195</v>
      </c>
      <c r="D64" s="179" t="s">
        <v>23</v>
      </c>
      <c r="E64" s="181" t="s">
        <v>162</v>
      </c>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3"/>
      <c r="CA64" s="152"/>
      <c r="CB64" s="152"/>
      <c r="CC64" s="182"/>
      <c r="CD64" s="185"/>
      <c r="CE64" s="182"/>
      <c r="CF64" s="182"/>
      <c r="CG64" s="182"/>
      <c r="CH64" s="182"/>
      <c r="CI64" s="182"/>
      <c r="CJ64" s="182"/>
      <c r="CK64" s="183"/>
      <c r="CL64" s="182"/>
      <c r="CM64" s="182"/>
      <c r="CN64" s="183"/>
      <c r="CO64" s="186"/>
      <c r="CP64" s="186"/>
      <c r="CQ64" s="184"/>
      <c r="CR64" s="182"/>
      <c r="CS64" s="185"/>
      <c r="CT64" s="182"/>
      <c r="CU64" s="185"/>
      <c r="CV64" s="185"/>
      <c r="CW64" s="185"/>
      <c r="CX64" s="185"/>
      <c r="CY64" s="185"/>
      <c r="CZ64" s="182"/>
      <c r="DA64" s="182"/>
      <c r="DB64" s="182"/>
      <c r="DC64" s="182"/>
      <c r="DD64" s="185"/>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7"/>
      <c r="EF64" s="182"/>
      <c r="EG64" s="182"/>
      <c r="EH64" s="182"/>
      <c r="EI64" s="182"/>
      <c r="EJ64" s="182"/>
      <c r="EK64" s="182"/>
      <c r="EL64" s="182"/>
      <c r="EM64" s="182"/>
      <c r="EN64" s="182"/>
      <c r="EO64" s="182" t="s">
        <v>276</v>
      </c>
      <c r="EP64" s="152"/>
      <c r="EQ64" s="152"/>
    </row>
    <row r="65" spans="1:147" ht="25.5">
      <c r="A65" s="177">
        <v>41542</v>
      </c>
      <c r="B65" s="178">
        <v>6.78</v>
      </c>
      <c r="C65" s="179" t="s">
        <v>195</v>
      </c>
      <c r="D65" s="179" t="s">
        <v>23</v>
      </c>
      <c r="E65" s="181" t="s">
        <v>162</v>
      </c>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3"/>
      <c r="CA65" s="152"/>
      <c r="CB65" s="152"/>
      <c r="CC65" s="182"/>
      <c r="CD65" s="185"/>
      <c r="CE65" s="182"/>
      <c r="CF65" s="182"/>
      <c r="CG65" s="182"/>
      <c r="CH65" s="182"/>
      <c r="CI65" s="182"/>
      <c r="CJ65" s="182"/>
      <c r="CK65" s="183"/>
      <c r="CL65" s="182"/>
      <c r="CM65" s="182"/>
      <c r="CN65" s="183"/>
      <c r="CO65" s="186"/>
      <c r="CP65" s="186"/>
      <c r="CQ65" s="184"/>
      <c r="CR65" s="182"/>
      <c r="CS65" s="185"/>
      <c r="CT65" s="182"/>
      <c r="CU65" s="185"/>
      <c r="CV65" s="185"/>
      <c r="CW65" s="185"/>
      <c r="CX65" s="185"/>
      <c r="CY65" s="185"/>
      <c r="CZ65" s="182"/>
      <c r="DA65" s="182"/>
      <c r="DB65" s="182"/>
      <c r="DC65" s="182"/>
      <c r="DD65" s="185"/>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7"/>
      <c r="EF65" s="182"/>
      <c r="EG65" s="182"/>
      <c r="EH65" s="182"/>
      <c r="EI65" s="182"/>
      <c r="EJ65" s="182"/>
      <c r="EK65" s="182"/>
      <c r="EL65" s="182"/>
      <c r="EM65" s="182"/>
      <c r="EN65" s="182"/>
      <c r="EO65" s="182" t="s">
        <v>276</v>
      </c>
      <c r="EP65" s="152"/>
      <c r="EQ65" s="152"/>
    </row>
    <row r="66" spans="1:147" ht="25.5">
      <c r="A66" s="189" t="s">
        <v>277</v>
      </c>
      <c r="B66" s="190">
        <v>223.48</v>
      </c>
      <c r="C66" s="180" t="s">
        <v>278</v>
      </c>
      <c r="D66" s="179" t="s">
        <v>9</v>
      </c>
      <c r="E66" s="70" t="s">
        <v>279</v>
      </c>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row>
    <row r="67" spans="1:147" ht="25.5">
      <c r="A67" s="189" t="s">
        <v>277</v>
      </c>
      <c r="B67" s="190">
        <v>40</v>
      </c>
      <c r="C67" s="180" t="s">
        <v>280</v>
      </c>
      <c r="D67" s="179" t="s">
        <v>9</v>
      </c>
      <c r="E67" s="70" t="s">
        <v>281</v>
      </c>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row>
    <row r="68" spans="1:147" ht="25.5">
      <c r="A68" s="189" t="s">
        <v>277</v>
      </c>
      <c r="B68" s="190">
        <v>222.61</v>
      </c>
      <c r="C68" s="180" t="s">
        <v>282</v>
      </c>
      <c r="D68" s="179" t="s">
        <v>9</v>
      </c>
      <c r="E68" s="70" t="s">
        <v>283</v>
      </c>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row>
    <row r="69" spans="1:147" s="207" customFormat="1" ht="25.5">
      <c r="A69" s="203" t="s">
        <v>284</v>
      </c>
      <c r="B69" s="204">
        <v>3114.78</v>
      </c>
      <c r="C69" s="203"/>
      <c r="D69" s="214"/>
      <c r="E69" s="215"/>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216"/>
      <c r="CA69" s="217"/>
      <c r="CB69" s="217"/>
      <c r="CC69" s="176"/>
      <c r="CD69" s="218"/>
      <c r="CE69" s="176"/>
      <c r="CF69" s="176"/>
      <c r="CG69" s="176"/>
      <c r="CH69" s="176"/>
      <c r="CI69" s="176"/>
      <c r="CJ69" s="176"/>
      <c r="CK69" s="216"/>
      <c r="CL69" s="176"/>
      <c r="CM69" s="176"/>
      <c r="CN69" s="216"/>
      <c r="CO69" s="219"/>
      <c r="CP69" s="219"/>
      <c r="CQ69" s="217"/>
      <c r="CR69" s="176"/>
      <c r="CS69" s="218"/>
      <c r="CT69" s="176"/>
      <c r="CU69" s="218"/>
      <c r="CV69" s="218"/>
      <c r="CW69" s="218"/>
      <c r="CX69" s="218"/>
      <c r="CY69" s="218"/>
      <c r="CZ69" s="176"/>
      <c r="DA69" s="176"/>
      <c r="DB69" s="176"/>
      <c r="DC69" s="176"/>
      <c r="DD69" s="218"/>
      <c r="DE69" s="176"/>
      <c r="DF69" s="176"/>
      <c r="DG69" s="176"/>
      <c r="DH69" s="176"/>
      <c r="DI69" s="176"/>
      <c r="DJ69" s="176"/>
      <c r="DK69" s="176"/>
      <c r="DL69" s="176"/>
      <c r="DM69" s="176"/>
      <c r="DN69" s="176"/>
      <c r="DO69" s="176"/>
      <c r="DP69" s="176"/>
      <c r="DQ69" s="176"/>
      <c r="DR69" s="176"/>
      <c r="DS69" s="176"/>
      <c r="DT69" s="176"/>
      <c r="DU69" s="176"/>
      <c r="DV69" s="176"/>
      <c r="DW69" s="176"/>
      <c r="DX69" s="176"/>
      <c r="DY69" s="176"/>
      <c r="DZ69" s="176"/>
      <c r="EA69" s="176"/>
      <c r="EB69" s="176"/>
      <c r="EC69" s="176"/>
      <c r="ED69" s="176"/>
      <c r="EE69" s="220"/>
      <c r="EF69" s="176"/>
      <c r="EG69" s="176"/>
      <c r="EH69" s="176"/>
      <c r="EI69" s="176"/>
      <c r="EJ69" s="176"/>
      <c r="EK69" s="176"/>
      <c r="EL69" s="176"/>
      <c r="EM69" s="176"/>
      <c r="EN69" s="176"/>
      <c r="EO69" s="176"/>
      <c r="EP69" s="206"/>
      <c r="EQ69" s="206"/>
    </row>
    <row r="70" spans="1:147" s="213" customFormat="1" ht="15">
      <c r="A70" s="208"/>
      <c r="B70" s="209"/>
      <c r="C70" s="208"/>
      <c r="D70" s="221"/>
      <c r="E70" s="22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23"/>
      <c r="CA70" s="224"/>
      <c r="CB70" s="224"/>
      <c r="CC70" s="212"/>
      <c r="CD70" s="225"/>
      <c r="CE70" s="212"/>
      <c r="CF70" s="212"/>
      <c r="CG70" s="212"/>
      <c r="CH70" s="212"/>
      <c r="CI70" s="212"/>
      <c r="CJ70" s="212"/>
      <c r="CK70" s="223"/>
      <c r="CL70" s="212"/>
      <c r="CM70" s="212"/>
      <c r="CN70" s="223"/>
      <c r="CO70" s="226"/>
      <c r="CP70" s="226"/>
      <c r="CQ70" s="224"/>
      <c r="CR70" s="212"/>
      <c r="CS70" s="225"/>
      <c r="CT70" s="212"/>
      <c r="CU70" s="225"/>
      <c r="CV70" s="225"/>
      <c r="CW70" s="225"/>
      <c r="CX70" s="225"/>
      <c r="CY70" s="225"/>
      <c r="CZ70" s="212"/>
      <c r="DA70" s="212"/>
      <c r="DB70" s="212"/>
      <c r="DC70" s="212"/>
      <c r="DD70" s="225"/>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27"/>
      <c r="EF70" s="212"/>
      <c r="EG70" s="212"/>
      <c r="EH70" s="212"/>
      <c r="EI70" s="212"/>
      <c r="EJ70" s="212"/>
      <c r="EK70" s="212"/>
      <c r="EL70" s="212"/>
      <c r="EM70" s="212"/>
      <c r="EN70" s="212"/>
      <c r="EO70" s="212"/>
      <c r="EP70" s="211"/>
      <c r="EQ70" s="211"/>
    </row>
    <row r="71" spans="1:147" s="207" customFormat="1" ht="25.5">
      <c r="A71" s="228" t="s">
        <v>285</v>
      </c>
      <c r="B71" s="229">
        <v>13380.979999999998</v>
      </c>
      <c r="C71" s="285"/>
      <c r="D71" s="230"/>
      <c r="E71" s="231"/>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216"/>
      <c r="CA71" s="217"/>
      <c r="CB71" s="217"/>
      <c r="CC71" s="176"/>
      <c r="CD71" s="218"/>
      <c r="CE71" s="176"/>
      <c r="CF71" s="176"/>
      <c r="CG71" s="176"/>
      <c r="CH71" s="176"/>
      <c r="CI71" s="176"/>
      <c r="CJ71" s="176"/>
      <c r="CK71" s="216"/>
      <c r="CL71" s="176"/>
      <c r="CM71" s="176"/>
      <c r="CN71" s="216"/>
      <c r="CO71" s="219"/>
      <c r="CP71" s="219"/>
      <c r="CQ71" s="217"/>
      <c r="CR71" s="176"/>
      <c r="CS71" s="218"/>
      <c r="CT71" s="176"/>
      <c r="CU71" s="218"/>
      <c r="CV71" s="218"/>
      <c r="CW71" s="218"/>
      <c r="CX71" s="218"/>
      <c r="CY71" s="218"/>
      <c r="CZ71" s="176"/>
      <c r="DA71" s="176"/>
      <c r="DB71" s="176"/>
      <c r="DC71" s="176"/>
      <c r="DD71" s="218"/>
      <c r="DE71" s="176"/>
      <c r="DF71" s="176"/>
      <c r="DG71" s="176"/>
      <c r="DH71" s="176"/>
      <c r="DI71" s="176"/>
      <c r="DJ71" s="176"/>
      <c r="DK71" s="176"/>
      <c r="DL71" s="176"/>
      <c r="DM71" s="176"/>
      <c r="DN71" s="176"/>
      <c r="DO71" s="176"/>
      <c r="DP71" s="176"/>
      <c r="DQ71" s="176"/>
      <c r="DR71" s="176"/>
      <c r="DS71" s="176"/>
      <c r="DT71" s="176"/>
      <c r="DU71" s="176"/>
      <c r="DV71" s="176"/>
      <c r="DW71" s="176"/>
      <c r="DX71" s="176"/>
      <c r="DY71" s="176"/>
      <c r="DZ71" s="176"/>
      <c r="EA71" s="176"/>
      <c r="EB71" s="176"/>
      <c r="EC71" s="176"/>
      <c r="ED71" s="176"/>
      <c r="EE71" s="220"/>
      <c r="EF71" s="176"/>
      <c r="EG71" s="176"/>
      <c r="EH71" s="176"/>
      <c r="EI71" s="176"/>
      <c r="EJ71" s="176"/>
      <c r="EK71" s="176"/>
      <c r="EL71" s="176"/>
      <c r="EM71" s="176"/>
      <c r="EN71" s="176"/>
      <c r="EO71" s="176"/>
      <c r="EP71" s="206"/>
      <c r="EQ71" s="206"/>
    </row>
    <row r="72" spans="1:147" s="213" customFormat="1" ht="15">
      <c r="A72" s="232"/>
      <c r="B72" s="233"/>
      <c r="C72" s="234"/>
      <c r="D72" s="235"/>
      <c r="E72" s="236"/>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23"/>
      <c r="CA72" s="224"/>
      <c r="CB72" s="224"/>
      <c r="CC72" s="212"/>
      <c r="CD72" s="225"/>
      <c r="CE72" s="212"/>
      <c r="CF72" s="212"/>
      <c r="CG72" s="212"/>
      <c r="CH72" s="212"/>
      <c r="CI72" s="212"/>
      <c r="CJ72" s="212"/>
      <c r="CK72" s="223"/>
      <c r="CL72" s="212"/>
      <c r="CM72" s="212"/>
      <c r="CN72" s="223"/>
      <c r="CO72" s="226"/>
      <c r="CP72" s="226"/>
      <c r="CQ72" s="224"/>
      <c r="CR72" s="212"/>
      <c r="CS72" s="225"/>
      <c r="CT72" s="212"/>
      <c r="CU72" s="225"/>
      <c r="CV72" s="225"/>
      <c r="CW72" s="225"/>
      <c r="CX72" s="225"/>
      <c r="CY72" s="225"/>
      <c r="CZ72" s="212"/>
      <c r="DA72" s="212"/>
      <c r="DB72" s="212"/>
      <c r="DC72" s="212"/>
      <c r="DD72" s="225"/>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27"/>
      <c r="EF72" s="212"/>
      <c r="EG72" s="212"/>
      <c r="EH72" s="212"/>
      <c r="EI72" s="212"/>
      <c r="EJ72" s="212"/>
      <c r="EK72" s="212"/>
      <c r="EL72" s="212"/>
      <c r="EM72" s="212"/>
      <c r="EN72" s="212"/>
      <c r="EO72" s="212"/>
      <c r="EP72" s="211"/>
      <c r="EQ72" s="211"/>
    </row>
    <row r="73" spans="1:147" s="213" customFormat="1" ht="15">
      <c r="A73" s="232"/>
      <c r="B73" s="233"/>
      <c r="C73" s="234"/>
      <c r="D73" s="235"/>
      <c r="E73" s="236"/>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23"/>
      <c r="CA73" s="224"/>
      <c r="CB73" s="224"/>
      <c r="CC73" s="212"/>
      <c r="CD73" s="225"/>
      <c r="CE73" s="212"/>
      <c r="CF73" s="212"/>
      <c r="CG73" s="212"/>
      <c r="CH73" s="212"/>
      <c r="CI73" s="212"/>
      <c r="CJ73" s="212"/>
      <c r="CK73" s="223"/>
      <c r="CL73" s="212"/>
      <c r="CM73" s="212"/>
      <c r="CN73" s="223"/>
      <c r="CO73" s="226"/>
      <c r="CP73" s="226"/>
      <c r="CQ73" s="224"/>
      <c r="CR73" s="212"/>
      <c r="CS73" s="225"/>
      <c r="CT73" s="212"/>
      <c r="CU73" s="225"/>
      <c r="CV73" s="225"/>
      <c r="CW73" s="225"/>
      <c r="CX73" s="225"/>
      <c r="CY73" s="225"/>
      <c r="CZ73" s="212"/>
      <c r="DA73" s="212"/>
      <c r="DB73" s="212"/>
      <c r="DC73" s="212"/>
      <c r="DD73" s="225"/>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27"/>
      <c r="EF73" s="212"/>
      <c r="EG73" s="212"/>
      <c r="EH73" s="212"/>
      <c r="EI73" s="212"/>
      <c r="EJ73" s="212"/>
      <c r="EK73" s="212"/>
      <c r="EL73" s="212"/>
      <c r="EM73" s="212"/>
      <c r="EN73" s="212"/>
      <c r="EO73" s="212"/>
      <c r="EP73" s="211"/>
      <c r="EQ73" s="211"/>
    </row>
    <row r="74" spans="1:147" ht="14.25">
      <c r="A74" s="310" t="s">
        <v>286</v>
      </c>
      <c r="B74" s="310"/>
      <c r="C74" s="310"/>
      <c r="D74" s="310"/>
      <c r="E74" s="310"/>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row>
    <row r="75" spans="1:147" ht="14.25">
      <c r="A75" s="311" t="s">
        <v>54</v>
      </c>
      <c r="B75" s="312"/>
      <c r="C75" s="312"/>
      <c r="D75" s="312"/>
      <c r="E75" s="313"/>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row>
    <row r="76" spans="1:147" ht="25.5">
      <c r="A76" s="237" t="s">
        <v>3</v>
      </c>
      <c r="B76" s="237" t="s">
        <v>4</v>
      </c>
      <c r="C76" s="51" t="s">
        <v>5</v>
      </c>
      <c r="D76" s="51" t="s">
        <v>287</v>
      </c>
      <c r="E76" s="237" t="s">
        <v>288</v>
      </c>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row>
    <row r="77" spans="1:147" ht="14.25">
      <c r="A77" s="177">
        <v>41436</v>
      </c>
      <c r="B77" s="238">
        <f>420+5.33+8.89</f>
        <v>434.21999999999997</v>
      </c>
      <c r="C77" s="239" t="s">
        <v>289</v>
      </c>
      <c r="D77" s="199" t="s">
        <v>63</v>
      </c>
      <c r="E77" s="240" t="s">
        <v>64</v>
      </c>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52"/>
      <c r="DA77" s="152"/>
      <c r="DB77" s="152"/>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row>
    <row r="78" spans="1:147" ht="14.25">
      <c r="A78" s="177">
        <v>41436</v>
      </c>
      <c r="B78" s="238">
        <v>39.13</v>
      </c>
      <c r="C78" s="239" t="s">
        <v>289</v>
      </c>
      <c r="D78" s="199" t="s">
        <v>290</v>
      </c>
      <c r="E78" s="240" t="s">
        <v>64</v>
      </c>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row>
    <row r="79" spans="1:147" ht="14.25">
      <c r="A79" s="177">
        <v>41461</v>
      </c>
      <c r="B79" s="238">
        <f>760.87+5.33+5</f>
        <v>771.2</v>
      </c>
      <c r="C79" s="239" t="s">
        <v>291</v>
      </c>
      <c r="D79" s="199" t="s">
        <v>63</v>
      </c>
      <c r="E79" s="240" t="s">
        <v>292</v>
      </c>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2"/>
      <c r="DB79" s="152"/>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2"/>
      <c r="EC79" s="152"/>
      <c r="ED79" s="152"/>
      <c r="EE79" s="152"/>
      <c r="EF79" s="152"/>
      <c r="EG79" s="152"/>
      <c r="EH79" s="152"/>
      <c r="EI79" s="152"/>
      <c r="EJ79" s="152"/>
      <c r="EK79" s="152"/>
      <c r="EL79" s="152"/>
      <c r="EM79" s="152"/>
      <c r="EN79" s="152"/>
      <c r="EO79" s="152"/>
      <c r="EP79" s="152"/>
      <c r="EQ79" s="152"/>
    </row>
    <row r="80" spans="1:147" ht="14.25">
      <c r="A80" s="177">
        <v>41521</v>
      </c>
      <c r="B80" s="238">
        <v>13.04</v>
      </c>
      <c r="C80" s="239" t="s">
        <v>291</v>
      </c>
      <c r="D80" s="199" t="s">
        <v>290</v>
      </c>
      <c r="E80" s="240" t="s">
        <v>292</v>
      </c>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2"/>
      <c r="CV80" s="152"/>
      <c r="CW80" s="152"/>
      <c r="CX80" s="152"/>
      <c r="CY80" s="152"/>
      <c r="CZ80" s="152"/>
      <c r="DA80" s="152"/>
      <c r="DB80" s="152"/>
      <c r="DC80" s="152"/>
      <c r="DD80" s="152"/>
      <c r="DE80" s="152"/>
      <c r="DF80" s="152"/>
      <c r="DG80" s="152"/>
      <c r="DH80" s="152"/>
      <c r="DI80" s="152"/>
      <c r="DJ80" s="152"/>
      <c r="DK80" s="152"/>
      <c r="DL80" s="152"/>
      <c r="DM80" s="152"/>
      <c r="DN80" s="152"/>
      <c r="DO80" s="152"/>
      <c r="DP80" s="152"/>
      <c r="DQ80" s="152"/>
      <c r="DR80" s="152"/>
      <c r="DS80" s="152"/>
      <c r="DT80" s="152"/>
      <c r="DU80" s="152"/>
      <c r="DV80" s="152"/>
      <c r="DW80" s="152"/>
      <c r="DX80" s="152"/>
      <c r="DY80" s="152"/>
      <c r="DZ80" s="152"/>
      <c r="EA80" s="152"/>
      <c r="EB80" s="152"/>
      <c r="EC80" s="152"/>
      <c r="ED80" s="152"/>
      <c r="EE80" s="152"/>
      <c r="EF80" s="152"/>
      <c r="EG80" s="152"/>
      <c r="EH80" s="152"/>
      <c r="EI80" s="152"/>
      <c r="EJ80" s="152"/>
      <c r="EK80" s="152"/>
      <c r="EL80" s="152"/>
      <c r="EM80" s="152"/>
      <c r="EN80" s="152"/>
      <c r="EO80" s="152"/>
      <c r="EP80" s="152"/>
      <c r="EQ80" s="152"/>
    </row>
    <row r="81" spans="1:147" ht="14.25">
      <c r="A81" s="177">
        <v>41521</v>
      </c>
      <c r="B81" s="238">
        <f>167.83+5.33</f>
        <v>173.16000000000003</v>
      </c>
      <c r="C81" s="239" t="s">
        <v>291</v>
      </c>
      <c r="D81" s="199" t="s">
        <v>56</v>
      </c>
      <c r="E81" s="240" t="s">
        <v>292</v>
      </c>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2"/>
      <c r="CV81" s="152"/>
      <c r="CW81" s="152"/>
      <c r="CX81" s="152"/>
      <c r="CY81" s="152"/>
      <c r="CZ81" s="152"/>
      <c r="DA81" s="152"/>
      <c r="DB81" s="152"/>
      <c r="DC81" s="152"/>
      <c r="DD81" s="152"/>
      <c r="DE81" s="152"/>
      <c r="DF81" s="152"/>
      <c r="DG81" s="152"/>
      <c r="DH81" s="152"/>
      <c r="DI81" s="152"/>
      <c r="DJ81" s="152"/>
      <c r="DK81" s="152"/>
      <c r="DL81" s="152"/>
      <c r="DM81" s="152"/>
      <c r="DN81" s="152"/>
      <c r="DO81" s="152"/>
      <c r="DP81" s="152"/>
      <c r="DQ81" s="152"/>
      <c r="DR81" s="152"/>
      <c r="DS81" s="152"/>
      <c r="DT81" s="152"/>
      <c r="DU81" s="152"/>
      <c r="DV81" s="152"/>
      <c r="DW81" s="152"/>
      <c r="DX81" s="152"/>
      <c r="DY81" s="152"/>
      <c r="DZ81" s="152"/>
      <c r="EA81" s="152"/>
      <c r="EB81" s="152"/>
      <c r="EC81" s="152"/>
      <c r="ED81" s="152"/>
      <c r="EE81" s="152"/>
      <c r="EF81" s="152"/>
      <c r="EG81" s="152"/>
      <c r="EH81" s="152"/>
      <c r="EI81" s="152"/>
      <c r="EJ81" s="152"/>
      <c r="EK81" s="152"/>
      <c r="EL81" s="152"/>
      <c r="EM81" s="152"/>
      <c r="EN81" s="152"/>
      <c r="EO81" s="152"/>
      <c r="EP81" s="152"/>
      <c r="EQ81" s="152"/>
    </row>
    <row r="82" spans="1:147" ht="14.25">
      <c r="A82" s="177">
        <v>41521</v>
      </c>
      <c r="B82" s="238">
        <f>272.17+8.89+128.65</f>
        <v>409.71000000000004</v>
      </c>
      <c r="C82" s="239" t="s">
        <v>293</v>
      </c>
      <c r="D82" s="199" t="s">
        <v>63</v>
      </c>
      <c r="E82" s="240" t="s">
        <v>64</v>
      </c>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152"/>
      <c r="CZ82" s="152"/>
      <c r="DA82" s="152"/>
      <c r="DB82" s="152"/>
      <c r="DC82" s="152"/>
      <c r="DD82" s="152"/>
      <c r="DE82" s="152"/>
      <c r="DF82" s="152"/>
      <c r="DG82" s="152"/>
      <c r="DH82" s="152"/>
      <c r="DI82" s="152"/>
      <c r="DJ82" s="152"/>
      <c r="DK82" s="152"/>
      <c r="DL82" s="152"/>
      <c r="DM82" s="152"/>
      <c r="DN82" s="152"/>
      <c r="DO82" s="152"/>
      <c r="DP82" s="152"/>
      <c r="DQ82" s="152"/>
      <c r="DR82" s="152"/>
      <c r="DS82" s="152"/>
      <c r="DT82" s="152"/>
      <c r="DU82" s="152"/>
      <c r="DV82" s="152"/>
      <c r="DW82" s="152"/>
      <c r="DX82" s="152"/>
      <c r="DY82" s="152"/>
      <c r="DZ82" s="152"/>
      <c r="EA82" s="152"/>
      <c r="EB82" s="152"/>
      <c r="EC82" s="152"/>
      <c r="ED82" s="152"/>
      <c r="EE82" s="152"/>
      <c r="EF82" s="152"/>
      <c r="EG82" s="152"/>
      <c r="EH82" s="152"/>
      <c r="EI82" s="152"/>
      <c r="EJ82" s="152"/>
      <c r="EK82" s="152"/>
      <c r="EL82" s="152"/>
      <c r="EM82" s="152"/>
      <c r="EN82" s="152"/>
      <c r="EO82" s="152"/>
      <c r="EP82" s="152"/>
      <c r="EQ82" s="152"/>
    </row>
    <row r="83" spans="1:147" ht="14.25">
      <c r="A83" s="177">
        <v>41521</v>
      </c>
      <c r="B83" s="238">
        <f>233.04+5.33</f>
        <v>238.37</v>
      </c>
      <c r="C83" s="239" t="s">
        <v>294</v>
      </c>
      <c r="D83" s="199" t="s">
        <v>63</v>
      </c>
      <c r="E83" s="240" t="s">
        <v>64</v>
      </c>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52"/>
      <c r="DA83" s="152"/>
      <c r="DB83" s="152"/>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row>
    <row r="84" spans="1:147" ht="25.5">
      <c r="A84" s="177">
        <v>41524</v>
      </c>
      <c r="B84" s="238">
        <f>606.08+8.89+8.89</f>
        <v>623.86</v>
      </c>
      <c r="C84" s="199" t="s">
        <v>295</v>
      </c>
      <c r="D84" s="199" t="s">
        <v>63</v>
      </c>
      <c r="E84" s="240" t="s">
        <v>64</v>
      </c>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row>
    <row r="85" spans="1:147" ht="25.5">
      <c r="A85" s="177">
        <v>41524</v>
      </c>
      <c r="B85" s="238">
        <v>39.13</v>
      </c>
      <c r="C85" s="199" t="s">
        <v>295</v>
      </c>
      <c r="D85" s="199" t="s">
        <v>290</v>
      </c>
      <c r="E85" s="240" t="s">
        <v>64</v>
      </c>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row>
    <row r="86" spans="1:147" ht="14.25">
      <c r="A86" s="177">
        <v>41577</v>
      </c>
      <c r="B86" s="238">
        <f>347.83+8.7+5</f>
        <v>361.53</v>
      </c>
      <c r="C86" s="239" t="s">
        <v>294</v>
      </c>
      <c r="D86" s="199" t="s">
        <v>56</v>
      </c>
      <c r="E86" s="240" t="s">
        <v>64</v>
      </c>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2"/>
      <c r="EM86" s="152"/>
      <c r="EN86" s="152"/>
      <c r="EO86" s="152"/>
      <c r="EP86" s="152"/>
      <c r="EQ86" s="152"/>
    </row>
    <row r="87" spans="1:147" ht="14.25">
      <c r="A87" s="177">
        <v>41578</v>
      </c>
      <c r="B87" s="238">
        <f>195.65+8.89+8.89</f>
        <v>213.43</v>
      </c>
      <c r="C87" s="239" t="s">
        <v>294</v>
      </c>
      <c r="D87" s="199" t="s">
        <v>63</v>
      </c>
      <c r="E87" s="240" t="s">
        <v>64</v>
      </c>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152"/>
      <c r="DJ87" s="152"/>
      <c r="DK87" s="152"/>
      <c r="DL87" s="152"/>
      <c r="DM87" s="152"/>
      <c r="DN87" s="152"/>
      <c r="DO87" s="152"/>
      <c r="DP87" s="152"/>
      <c r="DQ87" s="152"/>
      <c r="DR87" s="152"/>
      <c r="DS87" s="152"/>
      <c r="DT87" s="152"/>
      <c r="DU87" s="152"/>
      <c r="DV87" s="152"/>
      <c r="DW87" s="152"/>
      <c r="DX87" s="152"/>
      <c r="DY87" s="152"/>
      <c r="DZ87" s="152"/>
      <c r="EA87" s="152"/>
      <c r="EB87" s="152"/>
      <c r="EC87" s="152"/>
      <c r="ED87" s="152"/>
      <c r="EE87" s="152"/>
      <c r="EF87" s="152"/>
      <c r="EG87" s="152"/>
      <c r="EH87" s="152"/>
      <c r="EI87" s="152"/>
      <c r="EJ87" s="152"/>
      <c r="EK87" s="152"/>
      <c r="EL87" s="152"/>
      <c r="EM87" s="152"/>
      <c r="EN87" s="152"/>
      <c r="EO87" s="152"/>
      <c r="EP87" s="152"/>
      <c r="EQ87" s="152"/>
    </row>
    <row r="88" spans="1:147" ht="14.25">
      <c r="A88" s="177">
        <v>41585</v>
      </c>
      <c r="B88" s="238">
        <f>160.98+8.89</f>
        <v>169.87</v>
      </c>
      <c r="C88" s="239" t="s">
        <v>296</v>
      </c>
      <c r="D88" s="199" t="s">
        <v>63</v>
      </c>
      <c r="E88" s="240" t="s">
        <v>297</v>
      </c>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2"/>
      <c r="ED88" s="152"/>
      <c r="EE88" s="152"/>
      <c r="EF88" s="152"/>
      <c r="EG88" s="152"/>
      <c r="EH88" s="152"/>
      <c r="EI88" s="152"/>
      <c r="EJ88" s="152"/>
      <c r="EK88" s="152"/>
      <c r="EL88" s="152"/>
      <c r="EM88" s="152"/>
      <c r="EN88" s="152"/>
      <c r="EO88" s="152"/>
      <c r="EP88" s="152"/>
      <c r="EQ88" s="152"/>
    </row>
    <row r="89" spans="1:147" ht="14.25">
      <c r="A89" s="177">
        <v>41591</v>
      </c>
      <c r="B89" s="238">
        <f>493.91+5.33</f>
        <v>499.24</v>
      </c>
      <c r="C89" s="239" t="s">
        <v>298</v>
      </c>
      <c r="D89" s="199" t="s">
        <v>63</v>
      </c>
      <c r="E89" s="240" t="s">
        <v>297</v>
      </c>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2"/>
      <c r="EN89" s="152"/>
      <c r="EO89" s="152"/>
      <c r="EP89" s="152"/>
      <c r="EQ89" s="152"/>
    </row>
    <row r="90" spans="1:147" ht="14.25">
      <c r="A90" s="177">
        <v>41598</v>
      </c>
      <c r="B90" s="238">
        <f>385.21+5.33</f>
        <v>390.53999999999996</v>
      </c>
      <c r="C90" s="239" t="s">
        <v>299</v>
      </c>
      <c r="D90" s="199" t="s">
        <v>63</v>
      </c>
      <c r="E90" s="240" t="s">
        <v>64</v>
      </c>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2"/>
      <c r="EG90" s="152"/>
      <c r="EH90" s="152"/>
      <c r="EI90" s="152"/>
      <c r="EJ90" s="152"/>
      <c r="EK90" s="152"/>
      <c r="EL90" s="152"/>
      <c r="EM90" s="152"/>
      <c r="EN90" s="152"/>
      <c r="EO90" s="152"/>
      <c r="EP90" s="152"/>
      <c r="EQ90" s="152"/>
    </row>
    <row r="91" spans="1:147" ht="14.25">
      <c r="A91" s="177">
        <v>41598</v>
      </c>
      <c r="B91" s="238">
        <f>147.83+39.13+13.48+8.7+5</f>
        <v>214.14</v>
      </c>
      <c r="C91" s="239" t="s">
        <v>299</v>
      </c>
      <c r="D91" s="199" t="s">
        <v>56</v>
      </c>
      <c r="E91" s="240" t="s">
        <v>64</v>
      </c>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row>
    <row r="92" spans="1:147" ht="14.25">
      <c r="A92" s="177">
        <v>41605</v>
      </c>
      <c r="B92" s="238">
        <f>424.34+5.33</f>
        <v>429.66999999999996</v>
      </c>
      <c r="C92" s="239" t="s">
        <v>296</v>
      </c>
      <c r="D92" s="199" t="s">
        <v>63</v>
      </c>
      <c r="E92" s="240" t="s">
        <v>64</v>
      </c>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52"/>
      <c r="DA92" s="152"/>
      <c r="DB92" s="152"/>
      <c r="DC92" s="152"/>
      <c r="DD92" s="152"/>
      <c r="DE92" s="152"/>
      <c r="DF92" s="152"/>
      <c r="DG92" s="152"/>
      <c r="DH92" s="152"/>
      <c r="DI92" s="152"/>
      <c r="DJ92" s="152"/>
      <c r="DK92" s="152"/>
      <c r="DL92" s="152"/>
      <c r="DM92" s="152"/>
      <c r="DN92" s="152"/>
      <c r="DO92" s="152"/>
      <c r="DP92" s="152"/>
      <c r="DQ92" s="152"/>
      <c r="DR92" s="152"/>
      <c r="DS92" s="152"/>
      <c r="DT92" s="152"/>
      <c r="DU92" s="152"/>
      <c r="DV92" s="152"/>
      <c r="DW92" s="152"/>
      <c r="DX92" s="152"/>
      <c r="DY92" s="152"/>
      <c r="DZ92" s="152"/>
      <c r="EA92" s="152"/>
      <c r="EB92" s="152"/>
      <c r="EC92" s="152"/>
      <c r="ED92" s="152"/>
      <c r="EE92" s="152"/>
      <c r="EF92" s="152"/>
      <c r="EG92" s="152"/>
      <c r="EH92" s="152"/>
      <c r="EI92" s="152"/>
      <c r="EJ92" s="152"/>
      <c r="EK92" s="152"/>
      <c r="EL92" s="152"/>
      <c r="EM92" s="152"/>
      <c r="EN92" s="152"/>
      <c r="EO92" s="152"/>
      <c r="EP92" s="152"/>
      <c r="EQ92" s="152"/>
    </row>
    <row r="93" spans="1:147" ht="14.25">
      <c r="A93" s="177">
        <v>41645</v>
      </c>
      <c r="B93" s="238">
        <f>173.91+5</f>
        <v>178.91</v>
      </c>
      <c r="C93" s="239" t="s">
        <v>300</v>
      </c>
      <c r="D93" s="199" t="s">
        <v>56</v>
      </c>
      <c r="E93" s="70" t="s">
        <v>64</v>
      </c>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52"/>
      <c r="DA93" s="152"/>
      <c r="DB93" s="152"/>
      <c r="DC93" s="152"/>
      <c r="DD93" s="152"/>
      <c r="DE93" s="152"/>
      <c r="DF93" s="152"/>
      <c r="DG93" s="152"/>
      <c r="DH93" s="152"/>
      <c r="DI93" s="152"/>
      <c r="DJ93" s="152"/>
      <c r="DK93" s="152"/>
      <c r="DL93" s="152"/>
      <c r="DM93" s="152"/>
      <c r="DN93" s="152"/>
      <c r="DO93" s="152"/>
      <c r="DP93" s="152"/>
      <c r="DQ93" s="152"/>
      <c r="DR93" s="152"/>
      <c r="DS93" s="152"/>
      <c r="DT93" s="152"/>
      <c r="DU93" s="152"/>
      <c r="DV93" s="152"/>
      <c r="DW93" s="152"/>
      <c r="DX93" s="152"/>
      <c r="DY93" s="152"/>
      <c r="DZ93" s="152"/>
      <c r="EA93" s="152"/>
      <c r="EB93" s="152"/>
      <c r="EC93" s="152"/>
      <c r="ED93" s="152"/>
      <c r="EE93" s="152"/>
      <c r="EF93" s="152"/>
      <c r="EG93" s="152"/>
      <c r="EH93" s="152"/>
      <c r="EI93" s="152"/>
      <c r="EJ93" s="152"/>
      <c r="EK93" s="152"/>
      <c r="EL93" s="152"/>
      <c r="EM93" s="152"/>
      <c r="EN93" s="152"/>
      <c r="EO93" s="152"/>
      <c r="EP93" s="152"/>
      <c r="EQ93" s="152"/>
    </row>
    <row r="94" spans="1:147" ht="14.25">
      <c r="A94" s="177">
        <v>41645</v>
      </c>
      <c r="B94" s="238">
        <f>346.08+5.33</f>
        <v>351.40999999999997</v>
      </c>
      <c r="C94" s="239" t="s">
        <v>301</v>
      </c>
      <c r="D94" s="199" t="s">
        <v>63</v>
      </c>
      <c r="E94" s="240" t="s">
        <v>302</v>
      </c>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152"/>
      <c r="EJ94" s="152"/>
      <c r="EK94" s="152"/>
      <c r="EL94" s="152"/>
      <c r="EM94" s="152"/>
      <c r="EN94" s="152"/>
      <c r="EO94" s="152"/>
      <c r="EP94" s="152"/>
      <c r="EQ94" s="152"/>
    </row>
    <row r="95" spans="1:147" ht="14.25">
      <c r="A95" s="177">
        <v>41698</v>
      </c>
      <c r="B95" s="238">
        <f>489.56+8.89</f>
        <v>498.45</v>
      </c>
      <c r="C95" s="239" t="s">
        <v>303</v>
      </c>
      <c r="D95" s="199" t="s">
        <v>63</v>
      </c>
      <c r="E95" s="70" t="s">
        <v>64</v>
      </c>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c r="BZ95" s="152"/>
      <c r="CA95" s="152"/>
      <c r="CB95" s="152"/>
      <c r="CC95" s="152"/>
      <c r="CD95" s="152"/>
      <c r="CE95" s="152"/>
      <c r="CF95" s="152"/>
      <c r="CG95" s="152"/>
      <c r="CH95" s="152"/>
      <c r="CI95" s="152"/>
      <c r="CJ95" s="152"/>
      <c r="CK95" s="152"/>
      <c r="CL95" s="152"/>
      <c r="CM95" s="152"/>
      <c r="CN95" s="152"/>
      <c r="CO95" s="152"/>
      <c r="CP95" s="152"/>
      <c r="CQ95" s="152"/>
      <c r="CR95" s="152"/>
      <c r="CS95" s="152"/>
      <c r="CT95" s="152"/>
      <c r="CU95" s="152"/>
      <c r="CV95" s="152"/>
      <c r="CW95" s="152"/>
      <c r="CX95" s="152"/>
      <c r="CY95" s="152"/>
      <c r="CZ95" s="152"/>
      <c r="DA95" s="152"/>
      <c r="DB95" s="152"/>
      <c r="DC95" s="152"/>
      <c r="DD95" s="152"/>
      <c r="DE95" s="152"/>
      <c r="DF95" s="152"/>
      <c r="DG95" s="152"/>
      <c r="DH95" s="152"/>
      <c r="DI95" s="152"/>
      <c r="DJ95" s="152"/>
      <c r="DK95" s="152"/>
      <c r="DL95" s="152"/>
      <c r="DM95" s="152"/>
      <c r="DN95" s="152"/>
      <c r="DO95" s="152"/>
      <c r="DP95" s="152"/>
      <c r="DQ95" s="152"/>
      <c r="DR95" s="152"/>
      <c r="DS95" s="152"/>
      <c r="DT95" s="152"/>
      <c r="DU95" s="152"/>
      <c r="DV95" s="152"/>
      <c r="DW95" s="152"/>
      <c r="DX95" s="152"/>
      <c r="DY95" s="152"/>
      <c r="DZ95" s="152"/>
      <c r="EA95" s="152"/>
      <c r="EB95" s="152"/>
      <c r="EC95" s="152"/>
      <c r="ED95" s="152"/>
      <c r="EE95" s="152"/>
      <c r="EF95" s="152"/>
      <c r="EG95" s="152"/>
      <c r="EH95" s="152"/>
      <c r="EI95" s="152"/>
      <c r="EJ95" s="152"/>
      <c r="EK95" s="152"/>
      <c r="EL95" s="152"/>
      <c r="EM95" s="152"/>
      <c r="EN95" s="152"/>
      <c r="EO95" s="152"/>
      <c r="EP95" s="152"/>
      <c r="EQ95" s="152"/>
    </row>
    <row r="96" spans="1:147" ht="14.25">
      <c r="A96" s="177">
        <v>41698</v>
      </c>
      <c r="B96" s="238">
        <v>108.7</v>
      </c>
      <c r="C96" s="239" t="s">
        <v>303</v>
      </c>
      <c r="D96" s="199" t="s">
        <v>304</v>
      </c>
      <c r="E96" s="70" t="s">
        <v>64</v>
      </c>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2"/>
      <c r="CY96" s="152"/>
      <c r="CZ96" s="152"/>
      <c r="DA96" s="152"/>
      <c r="DB96" s="152"/>
      <c r="DC96" s="152"/>
      <c r="DD96" s="152"/>
      <c r="DE96" s="152"/>
      <c r="DF96" s="152"/>
      <c r="DG96" s="152"/>
      <c r="DH96" s="152"/>
      <c r="DI96" s="152"/>
      <c r="DJ96" s="152"/>
      <c r="DK96" s="152"/>
      <c r="DL96" s="152"/>
      <c r="DM96" s="152"/>
      <c r="DN96" s="152"/>
      <c r="DO96" s="152"/>
      <c r="DP96" s="152"/>
      <c r="DQ96" s="152"/>
      <c r="DR96" s="152"/>
      <c r="DS96" s="152"/>
      <c r="DT96" s="152"/>
      <c r="DU96" s="152"/>
      <c r="DV96" s="152"/>
      <c r="DW96" s="152"/>
      <c r="DX96" s="152"/>
      <c r="DY96" s="152"/>
      <c r="DZ96" s="152"/>
      <c r="EA96" s="152"/>
      <c r="EB96" s="152"/>
      <c r="EC96" s="152"/>
      <c r="ED96" s="152"/>
      <c r="EE96" s="152"/>
      <c r="EF96" s="152"/>
      <c r="EG96" s="152"/>
      <c r="EH96" s="152"/>
      <c r="EI96" s="152"/>
      <c r="EJ96" s="152"/>
      <c r="EK96" s="152"/>
      <c r="EL96" s="152"/>
      <c r="EM96" s="152"/>
      <c r="EN96" s="152"/>
      <c r="EO96" s="152"/>
      <c r="EP96" s="152"/>
      <c r="EQ96" s="152"/>
    </row>
    <row r="97" spans="1:147" ht="14.25">
      <c r="A97" s="177">
        <v>41704</v>
      </c>
      <c r="B97" s="238">
        <f>454.78+5.33</f>
        <v>460.10999999999996</v>
      </c>
      <c r="C97" s="239" t="s">
        <v>305</v>
      </c>
      <c r="D97" s="199" t="s">
        <v>63</v>
      </c>
      <c r="E97" s="70" t="s">
        <v>302</v>
      </c>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52"/>
      <c r="DB97" s="152"/>
      <c r="DC97" s="152"/>
      <c r="DD97" s="152"/>
      <c r="DE97" s="152"/>
      <c r="DF97" s="152"/>
      <c r="DG97" s="152"/>
      <c r="DH97" s="152"/>
      <c r="DI97" s="152"/>
      <c r="DJ97" s="152"/>
      <c r="DK97" s="152"/>
      <c r="DL97" s="152"/>
      <c r="DM97" s="152"/>
      <c r="DN97" s="152"/>
      <c r="DO97" s="152"/>
      <c r="DP97" s="152"/>
      <c r="DQ97" s="152"/>
      <c r="DR97" s="152"/>
      <c r="DS97" s="152"/>
      <c r="DT97" s="152"/>
      <c r="DU97" s="152"/>
      <c r="DV97" s="152"/>
      <c r="DW97" s="152"/>
      <c r="DX97" s="152"/>
      <c r="DY97" s="152"/>
      <c r="DZ97" s="152"/>
      <c r="EA97" s="152"/>
      <c r="EB97" s="152"/>
      <c r="EC97" s="152"/>
      <c r="ED97" s="152"/>
      <c r="EE97" s="152"/>
      <c r="EF97" s="152"/>
      <c r="EG97" s="152"/>
      <c r="EH97" s="152"/>
      <c r="EI97" s="152"/>
      <c r="EJ97" s="152"/>
      <c r="EK97" s="152"/>
      <c r="EL97" s="152"/>
      <c r="EM97" s="152"/>
      <c r="EN97" s="152"/>
      <c r="EO97" s="152"/>
      <c r="EP97" s="152"/>
      <c r="EQ97" s="152"/>
    </row>
    <row r="98" spans="1:147" ht="14.25">
      <c r="A98" s="177">
        <v>41768</v>
      </c>
      <c r="B98" s="238">
        <f>346.08+5.33</f>
        <v>351.40999999999997</v>
      </c>
      <c r="C98" s="239" t="s">
        <v>306</v>
      </c>
      <c r="D98" s="199" t="s">
        <v>63</v>
      </c>
      <c r="E98" s="70" t="s">
        <v>64</v>
      </c>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52"/>
      <c r="DA98" s="152"/>
      <c r="DB98" s="152"/>
      <c r="DC98" s="152"/>
      <c r="DD98" s="152"/>
      <c r="DE98" s="152"/>
      <c r="DF98" s="152"/>
      <c r="DG98" s="152"/>
      <c r="DH98" s="152"/>
      <c r="DI98" s="152"/>
      <c r="DJ98" s="152"/>
      <c r="DK98" s="152"/>
      <c r="DL98" s="152"/>
      <c r="DM98" s="152"/>
      <c r="DN98" s="152"/>
      <c r="DO98" s="152"/>
      <c r="DP98" s="152"/>
      <c r="DQ98" s="152"/>
      <c r="DR98" s="152"/>
      <c r="DS98" s="152"/>
      <c r="DT98" s="152"/>
      <c r="DU98" s="152"/>
      <c r="DV98" s="152"/>
      <c r="DW98" s="152"/>
      <c r="DX98" s="152"/>
      <c r="DY98" s="152"/>
      <c r="DZ98" s="152"/>
      <c r="EA98" s="152"/>
      <c r="EB98" s="152"/>
      <c r="EC98" s="152"/>
      <c r="ED98" s="152"/>
      <c r="EE98" s="152"/>
      <c r="EF98" s="152"/>
      <c r="EG98" s="152"/>
      <c r="EH98" s="152"/>
      <c r="EI98" s="152"/>
      <c r="EJ98" s="152"/>
      <c r="EK98" s="152"/>
      <c r="EL98" s="152"/>
      <c r="EM98" s="152"/>
      <c r="EN98" s="152"/>
      <c r="EO98" s="152"/>
      <c r="EP98" s="152"/>
      <c r="EQ98" s="152"/>
    </row>
    <row r="99" spans="1:147" ht="38.25">
      <c r="A99" s="241" t="s">
        <v>101</v>
      </c>
      <c r="B99" s="242">
        <v>6969.23</v>
      </c>
      <c r="C99" s="286"/>
      <c r="D99" s="243"/>
      <c r="E99" s="244"/>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2"/>
      <c r="EG99" s="152"/>
      <c r="EH99" s="152"/>
      <c r="EI99" s="152"/>
      <c r="EJ99" s="152"/>
      <c r="EK99" s="152"/>
      <c r="EL99" s="152"/>
      <c r="EM99" s="152"/>
      <c r="EN99" s="152"/>
      <c r="EO99" s="152"/>
      <c r="EP99" s="152"/>
      <c r="EQ99" s="152"/>
    </row>
    <row r="100" spans="1:147" s="198" customFormat="1" ht="14.25">
      <c r="A100" s="245"/>
      <c r="B100" s="246"/>
      <c r="C100" s="247"/>
      <c r="D100" s="72"/>
      <c r="E100" s="70"/>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7"/>
      <c r="CI100" s="197"/>
      <c r="CJ100" s="197"/>
      <c r="CK100" s="197"/>
      <c r="CL100" s="197"/>
      <c r="CM100" s="197"/>
      <c r="CN100" s="197"/>
      <c r="CO100" s="197"/>
      <c r="CP100" s="197"/>
      <c r="CQ100" s="197"/>
      <c r="CR100" s="197"/>
      <c r="CS100" s="197"/>
      <c r="CT100" s="197"/>
      <c r="CU100" s="197"/>
      <c r="CV100" s="197"/>
      <c r="CW100" s="197"/>
      <c r="CX100" s="197"/>
      <c r="CY100" s="197"/>
      <c r="CZ100" s="197"/>
      <c r="DA100" s="197"/>
      <c r="DB100" s="197"/>
      <c r="DC100" s="197"/>
      <c r="DD100" s="197"/>
      <c r="DE100" s="197"/>
      <c r="DF100" s="197"/>
      <c r="DG100" s="197"/>
      <c r="DH100" s="197"/>
      <c r="DI100" s="197"/>
      <c r="DJ100" s="197"/>
      <c r="DK100" s="197"/>
      <c r="DL100" s="197"/>
      <c r="DM100" s="197"/>
      <c r="DN100" s="197"/>
      <c r="DO100" s="197"/>
      <c r="DP100" s="197"/>
      <c r="DQ100" s="197"/>
      <c r="DR100" s="197"/>
      <c r="DS100" s="197"/>
      <c r="DT100" s="197"/>
      <c r="DU100" s="197"/>
      <c r="DV100" s="197"/>
      <c r="DW100" s="197"/>
      <c r="DX100" s="197"/>
      <c r="DY100" s="197"/>
      <c r="DZ100" s="197"/>
      <c r="EA100" s="197"/>
      <c r="EB100" s="197"/>
      <c r="EC100" s="197"/>
      <c r="ED100" s="197"/>
      <c r="EE100" s="197"/>
      <c r="EF100" s="197"/>
      <c r="EG100" s="197"/>
      <c r="EH100" s="197"/>
      <c r="EI100" s="197"/>
      <c r="EJ100" s="197"/>
      <c r="EK100" s="197"/>
      <c r="EL100" s="197"/>
      <c r="EM100" s="197"/>
      <c r="EN100" s="197"/>
      <c r="EO100" s="197"/>
      <c r="EP100" s="197"/>
      <c r="EQ100" s="197"/>
    </row>
    <row r="101" spans="1:147" ht="14.25">
      <c r="A101" s="314" t="s">
        <v>102</v>
      </c>
      <c r="B101" s="315"/>
      <c r="C101" s="315"/>
      <c r="D101" s="315"/>
      <c r="E101" s="316"/>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52"/>
      <c r="DB101" s="152"/>
      <c r="DC101" s="152"/>
      <c r="DD101" s="152"/>
      <c r="DE101" s="152"/>
      <c r="DF101" s="152"/>
      <c r="DG101" s="152"/>
      <c r="DH101" s="152"/>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2"/>
      <c r="EG101" s="152"/>
      <c r="EH101" s="152"/>
      <c r="EI101" s="152"/>
      <c r="EJ101" s="152"/>
      <c r="EK101" s="152"/>
      <c r="EL101" s="152"/>
      <c r="EM101" s="152"/>
      <c r="EN101" s="152"/>
      <c r="EO101" s="152"/>
      <c r="EP101" s="152"/>
      <c r="EQ101" s="152"/>
    </row>
    <row r="102" spans="1:147" ht="25.5">
      <c r="A102" s="251" t="s">
        <v>3</v>
      </c>
      <c r="B102" s="257" t="s">
        <v>4</v>
      </c>
      <c r="C102" s="51" t="s">
        <v>5</v>
      </c>
      <c r="D102" s="51" t="s">
        <v>6</v>
      </c>
      <c r="E102" s="237" t="s">
        <v>7</v>
      </c>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152"/>
      <c r="DL102" s="152"/>
      <c r="DM102" s="152"/>
      <c r="DN102" s="152"/>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152"/>
      <c r="EN102" s="152"/>
      <c r="EO102" s="152"/>
      <c r="EP102" s="152"/>
      <c r="EQ102" s="152"/>
    </row>
    <row r="103" spans="1:147" ht="25.5">
      <c r="A103" s="189" t="s">
        <v>307</v>
      </c>
      <c r="B103" s="287">
        <v>520.1</v>
      </c>
      <c r="C103" s="180" t="s">
        <v>308</v>
      </c>
      <c r="D103" s="26" t="s">
        <v>98</v>
      </c>
      <c r="E103" s="70" t="s">
        <v>10</v>
      </c>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2"/>
      <c r="EJ103" s="152"/>
      <c r="EK103" s="152"/>
      <c r="EL103" s="152"/>
      <c r="EM103" s="152"/>
      <c r="EN103" s="152"/>
      <c r="EO103" s="152"/>
      <c r="EP103" s="152"/>
      <c r="EQ103" s="152"/>
    </row>
    <row r="104" spans="1:147" ht="38.25">
      <c r="A104" s="189" t="s">
        <v>309</v>
      </c>
      <c r="B104" s="91">
        <v>1111.5600000000002</v>
      </c>
      <c r="C104" s="180" t="s">
        <v>310</v>
      </c>
      <c r="D104" s="26" t="s">
        <v>311</v>
      </c>
      <c r="E104" s="70" t="s">
        <v>312</v>
      </c>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52"/>
      <c r="DB104" s="152"/>
      <c r="DC104" s="152"/>
      <c r="DD104" s="152"/>
      <c r="DE104" s="152"/>
      <c r="DF104" s="152"/>
      <c r="DG104" s="152"/>
      <c r="DH104" s="152"/>
      <c r="DI104" s="152"/>
      <c r="DJ104" s="152"/>
      <c r="DK104" s="152"/>
      <c r="DL104" s="152"/>
      <c r="DM104" s="152"/>
      <c r="DN104" s="152"/>
      <c r="DO104" s="152"/>
      <c r="DP104" s="152"/>
      <c r="DQ104" s="152"/>
      <c r="DR104" s="152"/>
      <c r="DS104" s="152"/>
      <c r="DT104" s="152"/>
      <c r="DU104" s="152"/>
      <c r="DV104" s="152"/>
      <c r="DW104" s="152"/>
      <c r="DX104" s="152"/>
      <c r="DY104" s="152"/>
      <c r="DZ104" s="152"/>
      <c r="EA104" s="152"/>
      <c r="EB104" s="152"/>
      <c r="EC104" s="152"/>
      <c r="ED104" s="152"/>
      <c r="EE104" s="152"/>
      <c r="EF104" s="152"/>
      <c r="EG104" s="152"/>
      <c r="EH104" s="152"/>
      <c r="EI104" s="152"/>
      <c r="EJ104" s="152"/>
      <c r="EK104" s="152"/>
      <c r="EL104" s="152"/>
      <c r="EM104" s="152"/>
      <c r="EN104" s="152"/>
      <c r="EO104" s="152"/>
      <c r="EP104" s="152"/>
      <c r="EQ104" s="152"/>
    </row>
    <row r="105" spans="1:147" ht="14.25">
      <c r="A105" s="189" t="s">
        <v>309</v>
      </c>
      <c r="B105" s="190">
        <v>519.13</v>
      </c>
      <c r="C105" s="197" t="s">
        <v>313</v>
      </c>
      <c r="D105" s="72" t="s">
        <v>56</v>
      </c>
      <c r="E105" s="70" t="s">
        <v>64</v>
      </c>
      <c r="F105" s="153"/>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row>
    <row r="106" spans="1:147" ht="38.25">
      <c r="A106" s="189" t="s">
        <v>314</v>
      </c>
      <c r="B106" s="91">
        <v>613.9799999999999</v>
      </c>
      <c r="C106" s="180" t="s">
        <v>315</v>
      </c>
      <c r="D106" s="26" t="s">
        <v>311</v>
      </c>
      <c r="E106" s="70" t="s">
        <v>312</v>
      </c>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52"/>
      <c r="DB106" s="152"/>
      <c r="DC106" s="152"/>
      <c r="DD106" s="152"/>
      <c r="DE106" s="152"/>
      <c r="DF106" s="152"/>
      <c r="DG106" s="152"/>
      <c r="DH106" s="152"/>
      <c r="DI106" s="152"/>
      <c r="DJ106" s="152"/>
      <c r="DK106" s="152"/>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52"/>
      <c r="EM106" s="152"/>
      <c r="EN106" s="152"/>
      <c r="EO106" s="152"/>
      <c r="EP106" s="152"/>
      <c r="EQ106" s="152"/>
    </row>
    <row r="107" spans="1:147" ht="38.25">
      <c r="A107" s="189" t="s">
        <v>277</v>
      </c>
      <c r="B107" s="91">
        <v>452.88</v>
      </c>
      <c r="C107" s="180" t="s">
        <v>316</v>
      </c>
      <c r="D107" s="26" t="s">
        <v>311</v>
      </c>
      <c r="E107" s="70" t="s">
        <v>312</v>
      </c>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row>
    <row r="108" spans="1:147" ht="38.25">
      <c r="A108" s="189">
        <v>41579</v>
      </c>
      <c r="B108" s="190">
        <v>476.52</v>
      </c>
      <c r="C108" s="180" t="s">
        <v>317</v>
      </c>
      <c r="D108" s="26" t="s">
        <v>311</v>
      </c>
      <c r="E108" s="70" t="s">
        <v>312</v>
      </c>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row>
    <row r="109" spans="1:147" s="207" customFormat="1" ht="38.25">
      <c r="A109" s="86" t="s">
        <v>318</v>
      </c>
      <c r="B109" s="254">
        <v>3694.1700000000005</v>
      </c>
      <c r="C109" s="248"/>
      <c r="D109" s="86"/>
      <c r="E109" s="248"/>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206"/>
      <c r="CL109" s="206"/>
      <c r="CM109" s="206"/>
      <c r="CN109" s="206"/>
      <c r="CO109" s="206"/>
      <c r="CP109" s="206"/>
      <c r="CQ109" s="206"/>
      <c r="CR109" s="206"/>
      <c r="CS109" s="206"/>
      <c r="CT109" s="206"/>
      <c r="CU109" s="206"/>
      <c r="CV109" s="206"/>
      <c r="CW109" s="206"/>
      <c r="CX109" s="206"/>
      <c r="CY109" s="206"/>
      <c r="CZ109" s="206"/>
      <c r="DA109" s="206"/>
      <c r="DB109" s="206"/>
      <c r="DC109" s="206"/>
      <c r="DD109" s="206"/>
      <c r="DE109" s="206"/>
      <c r="DF109" s="206"/>
      <c r="DG109" s="206"/>
      <c r="DH109" s="206"/>
      <c r="DI109" s="206"/>
      <c r="DJ109" s="206"/>
      <c r="DK109" s="206"/>
      <c r="DL109" s="206"/>
      <c r="DM109" s="206"/>
      <c r="DN109" s="206"/>
      <c r="DO109" s="206"/>
      <c r="DP109" s="206"/>
      <c r="DQ109" s="206"/>
      <c r="DR109" s="206"/>
      <c r="DS109" s="206"/>
      <c r="DT109" s="206"/>
      <c r="DU109" s="206"/>
      <c r="DV109" s="206"/>
      <c r="DW109" s="206"/>
      <c r="DX109" s="206"/>
      <c r="DY109" s="206"/>
      <c r="DZ109" s="206"/>
      <c r="EA109" s="206"/>
      <c r="EB109" s="206"/>
      <c r="EC109" s="206"/>
      <c r="ED109" s="206"/>
      <c r="EE109" s="206"/>
      <c r="EF109" s="206"/>
      <c r="EG109" s="206"/>
      <c r="EH109" s="206"/>
      <c r="EI109" s="206"/>
      <c r="EJ109" s="206"/>
      <c r="EK109" s="206"/>
      <c r="EL109" s="206"/>
      <c r="EM109" s="206"/>
      <c r="EN109" s="206"/>
      <c r="EO109" s="206"/>
      <c r="EP109" s="206"/>
      <c r="EQ109" s="206"/>
    </row>
    <row r="110" spans="1:147" s="213" customFormat="1" ht="15">
      <c r="A110" s="249"/>
      <c r="B110" s="209"/>
      <c r="C110" s="210"/>
      <c r="D110" s="249"/>
      <c r="E110" s="210"/>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1"/>
      <c r="DF110" s="211"/>
      <c r="DG110" s="211"/>
      <c r="DH110" s="211"/>
      <c r="DI110" s="211"/>
      <c r="DJ110" s="211"/>
      <c r="DK110" s="211"/>
      <c r="DL110" s="211"/>
      <c r="DM110" s="211"/>
      <c r="DN110" s="211"/>
      <c r="DO110" s="211"/>
      <c r="DP110" s="211"/>
      <c r="DQ110" s="211"/>
      <c r="DR110" s="211"/>
      <c r="DS110" s="211"/>
      <c r="DT110" s="211"/>
      <c r="DU110" s="211"/>
      <c r="DV110" s="211"/>
      <c r="DW110" s="211"/>
      <c r="DX110" s="211"/>
      <c r="DY110" s="211"/>
      <c r="DZ110" s="211"/>
      <c r="EA110" s="211"/>
      <c r="EB110" s="211"/>
      <c r="EC110" s="211"/>
      <c r="ED110" s="211"/>
      <c r="EE110" s="211"/>
      <c r="EF110" s="211"/>
      <c r="EG110" s="211"/>
      <c r="EH110" s="211"/>
      <c r="EI110" s="211"/>
      <c r="EJ110" s="211"/>
      <c r="EK110" s="211"/>
      <c r="EL110" s="211"/>
      <c r="EM110" s="211"/>
      <c r="EN110" s="211"/>
      <c r="EO110" s="211"/>
      <c r="EP110" s="211"/>
      <c r="EQ110" s="211"/>
    </row>
    <row r="111" spans="1:147" s="207" customFormat="1" ht="25.5">
      <c r="A111" s="86" t="s">
        <v>113</v>
      </c>
      <c r="B111" s="254">
        <v>10663.4</v>
      </c>
      <c r="C111" s="248"/>
      <c r="D111" s="86"/>
      <c r="E111" s="248"/>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206"/>
      <c r="CK111" s="206"/>
      <c r="CL111" s="206"/>
      <c r="CM111" s="206"/>
      <c r="CN111" s="206"/>
      <c r="CO111" s="206"/>
      <c r="CP111" s="206"/>
      <c r="CQ111" s="206"/>
      <c r="CR111" s="206"/>
      <c r="CS111" s="206"/>
      <c r="CT111" s="206"/>
      <c r="CU111" s="206"/>
      <c r="CV111" s="206"/>
      <c r="CW111" s="206"/>
      <c r="CX111" s="206"/>
      <c r="CY111" s="206"/>
      <c r="CZ111" s="206"/>
      <c r="DA111" s="206"/>
      <c r="DB111" s="206"/>
      <c r="DC111" s="206"/>
      <c r="DD111" s="206"/>
      <c r="DE111" s="206"/>
      <c r="DF111" s="206"/>
      <c r="DG111" s="206"/>
      <c r="DH111" s="206"/>
      <c r="DI111" s="206"/>
      <c r="DJ111" s="206"/>
      <c r="DK111" s="206"/>
      <c r="DL111" s="206"/>
      <c r="DM111" s="206"/>
      <c r="DN111" s="206"/>
      <c r="DO111" s="206"/>
      <c r="DP111" s="206"/>
      <c r="DQ111" s="206"/>
      <c r="DR111" s="206"/>
      <c r="DS111" s="206"/>
      <c r="DT111" s="206"/>
      <c r="DU111" s="206"/>
      <c r="DV111" s="206"/>
      <c r="DW111" s="206"/>
      <c r="DX111" s="206"/>
      <c r="DY111" s="206"/>
      <c r="DZ111" s="206"/>
      <c r="EA111" s="206"/>
      <c r="EB111" s="206"/>
      <c r="EC111" s="206"/>
      <c r="ED111" s="206"/>
      <c r="EE111" s="206"/>
      <c r="EF111" s="206"/>
      <c r="EG111" s="206"/>
      <c r="EH111" s="206"/>
      <c r="EI111" s="206"/>
      <c r="EJ111" s="206"/>
      <c r="EK111" s="206"/>
      <c r="EL111" s="206"/>
      <c r="EM111" s="206"/>
      <c r="EN111" s="206"/>
      <c r="EO111" s="206"/>
      <c r="EP111" s="206"/>
      <c r="EQ111" s="206"/>
    </row>
    <row r="112" spans="1:147" s="213" customFormat="1" ht="15">
      <c r="A112" s="249"/>
      <c r="B112" s="250"/>
      <c r="C112" s="210"/>
      <c r="D112" s="249"/>
      <c r="E112" s="210"/>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c r="DI112" s="211"/>
      <c r="DJ112" s="211"/>
      <c r="DK112" s="211"/>
      <c r="DL112" s="211"/>
      <c r="DM112" s="211"/>
      <c r="DN112" s="211"/>
      <c r="DO112" s="211"/>
      <c r="DP112" s="211"/>
      <c r="DQ112" s="211"/>
      <c r="DR112" s="211"/>
      <c r="DS112" s="211"/>
      <c r="DT112" s="211"/>
      <c r="DU112" s="211"/>
      <c r="DV112" s="211"/>
      <c r="DW112" s="211"/>
      <c r="DX112" s="211"/>
      <c r="DY112" s="211"/>
      <c r="DZ112" s="211"/>
      <c r="EA112" s="211"/>
      <c r="EB112" s="211"/>
      <c r="EC112" s="211"/>
      <c r="ED112" s="211"/>
      <c r="EE112" s="211"/>
      <c r="EF112" s="211"/>
      <c r="EG112" s="211"/>
      <c r="EH112" s="211"/>
      <c r="EI112" s="211"/>
      <c r="EJ112" s="211"/>
      <c r="EK112" s="211"/>
      <c r="EL112" s="211"/>
      <c r="EM112" s="211"/>
      <c r="EN112" s="211"/>
      <c r="EO112" s="211"/>
      <c r="EP112" s="211"/>
      <c r="EQ112" s="211"/>
    </row>
    <row r="113" spans="1:147" ht="15.75" customHeight="1">
      <c r="A113" s="296" t="s">
        <v>319</v>
      </c>
      <c r="B113" s="296"/>
      <c r="C113" s="296"/>
      <c r="D113" s="296"/>
      <c r="E113" s="296"/>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52"/>
      <c r="DB113" s="152"/>
      <c r="DC113" s="152"/>
      <c r="DD113" s="152"/>
      <c r="DE113" s="152"/>
      <c r="DF113" s="152"/>
      <c r="DG113" s="152"/>
      <c r="DH113" s="152"/>
      <c r="DI113" s="152"/>
      <c r="DJ113" s="152"/>
      <c r="DK113" s="152"/>
      <c r="DL113" s="152"/>
      <c r="DM113" s="152"/>
      <c r="DN113" s="152"/>
      <c r="DO113" s="152"/>
      <c r="DP113" s="152"/>
      <c r="DQ113" s="152"/>
      <c r="DR113" s="152"/>
      <c r="DS113" s="152"/>
      <c r="DT113" s="152"/>
      <c r="DU113" s="152"/>
      <c r="DV113" s="152"/>
      <c r="DW113" s="152"/>
      <c r="DX113" s="152"/>
      <c r="DY113" s="152"/>
      <c r="DZ113" s="152"/>
      <c r="EA113" s="152"/>
      <c r="EB113" s="152"/>
      <c r="EC113" s="152"/>
      <c r="ED113" s="152"/>
      <c r="EE113" s="152"/>
      <c r="EF113" s="152"/>
      <c r="EG113" s="152"/>
      <c r="EH113" s="152"/>
      <c r="EI113" s="152"/>
      <c r="EJ113" s="152"/>
      <c r="EK113" s="152"/>
      <c r="EL113" s="152"/>
      <c r="EM113" s="152"/>
      <c r="EN113" s="152"/>
      <c r="EO113" s="152"/>
      <c r="EP113" s="152"/>
      <c r="EQ113" s="152"/>
    </row>
    <row r="114" spans="1:147" ht="25.5">
      <c r="A114" s="251" t="s">
        <v>3</v>
      </c>
      <c r="B114" s="257" t="s">
        <v>4</v>
      </c>
      <c r="C114" s="51" t="s">
        <v>5</v>
      </c>
      <c r="D114" s="51" t="s">
        <v>6</v>
      </c>
      <c r="E114" s="237" t="s">
        <v>7</v>
      </c>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52"/>
      <c r="DA114" s="152"/>
      <c r="DB114" s="152"/>
      <c r="DC114" s="152"/>
      <c r="DD114" s="152"/>
      <c r="DE114" s="152"/>
      <c r="DF114" s="152"/>
      <c r="DG114" s="152"/>
      <c r="DH114" s="152"/>
      <c r="DI114" s="152"/>
      <c r="DJ114" s="152"/>
      <c r="DK114" s="152"/>
      <c r="DL114" s="152"/>
      <c r="DM114" s="152"/>
      <c r="DN114" s="152"/>
      <c r="DO114" s="152"/>
      <c r="DP114" s="152"/>
      <c r="DQ114" s="152"/>
      <c r="DR114" s="152"/>
      <c r="DS114" s="152"/>
      <c r="DT114" s="152"/>
      <c r="DU114" s="152"/>
      <c r="DV114" s="152"/>
      <c r="DW114" s="152"/>
      <c r="DX114" s="152"/>
      <c r="DY114" s="152"/>
      <c r="DZ114" s="152"/>
      <c r="EA114" s="152"/>
      <c r="EB114" s="152"/>
      <c r="EC114" s="152"/>
      <c r="ED114" s="152"/>
      <c r="EE114" s="152"/>
      <c r="EF114" s="152"/>
      <c r="EG114" s="152"/>
      <c r="EH114" s="152"/>
      <c r="EI114" s="152"/>
      <c r="EJ114" s="152"/>
      <c r="EK114" s="152"/>
      <c r="EL114" s="152"/>
      <c r="EM114" s="152"/>
      <c r="EN114" s="152"/>
      <c r="EO114" s="152"/>
      <c r="EP114" s="152"/>
      <c r="EQ114" s="152"/>
    </row>
    <row r="115" spans="1:147" ht="51">
      <c r="A115" s="177">
        <v>41765</v>
      </c>
      <c r="B115" s="178">
        <f>41.07+121.82</f>
        <v>162.89</v>
      </c>
      <c r="C115" s="253" t="s">
        <v>320</v>
      </c>
      <c r="D115" s="240" t="s">
        <v>321</v>
      </c>
      <c r="E115" s="240" t="s">
        <v>322</v>
      </c>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52"/>
      <c r="DB115" s="152"/>
      <c r="DC115" s="152"/>
      <c r="DD115" s="152"/>
      <c r="DE115" s="152"/>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52"/>
      <c r="EM115" s="152"/>
      <c r="EN115" s="152"/>
      <c r="EO115" s="152"/>
      <c r="EP115" s="152"/>
      <c r="EQ115" s="152"/>
    </row>
    <row r="116" spans="1:147" ht="38.25">
      <c r="A116" s="86" t="s">
        <v>127</v>
      </c>
      <c r="B116" s="254">
        <v>162.89</v>
      </c>
      <c r="C116" s="244"/>
      <c r="D116" s="244"/>
      <c r="E116" s="244"/>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row>
    <row r="117" spans="1:147" s="198" customFormat="1" ht="14.25">
      <c r="A117" s="249"/>
      <c r="B117" s="209"/>
      <c r="C117" s="70"/>
      <c r="D117" s="70"/>
      <c r="E117" s="70"/>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7"/>
      <c r="BC117" s="197"/>
      <c r="BD117" s="197"/>
      <c r="BE117" s="197"/>
      <c r="BF117" s="197"/>
      <c r="BG117" s="197"/>
      <c r="BH117" s="197"/>
      <c r="BI117" s="197"/>
      <c r="BJ117" s="197"/>
      <c r="BK117" s="197"/>
      <c r="BL117" s="197"/>
      <c r="BM117" s="197"/>
      <c r="BN117" s="197"/>
      <c r="BO117" s="197"/>
      <c r="BP117" s="197"/>
      <c r="BQ117" s="197"/>
      <c r="BR117" s="197"/>
      <c r="BS117" s="197"/>
      <c r="BT117" s="197"/>
      <c r="BU117" s="197"/>
      <c r="BV117" s="197"/>
      <c r="BW117" s="197"/>
      <c r="BX117" s="197"/>
      <c r="BY117" s="197"/>
      <c r="BZ117" s="197"/>
      <c r="CA117" s="197"/>
      <c r="CB117" s="197"/>
      <c r="CC117" s="197"/>
      <c r="CD117" s="197"/>
      <c r="CE117" s="197"/>
      <c r="CF117" s="197"/>
      <c r="CG117" s="197"/>
      <c r="CH117" s="197"/>
      <c r="CI117" s="197"/>
      <c r="CJ117" s="197"/>
      <c r="CK117" s="197"/>
      <c r="CL117" s="197"/>
      <c r="CM117" s="197"/>
      <c r="CN117" s="197"/>
      <c r="CO117" s="197"/>
      <c r="CP117" s="197"/>
      <c r="CQ117" s="197"/>
      <c r="CR117" s="197"/>
      <c r="CS117" s="197"/>
      <c r="CT117" s="197"/>
      <c r="CU117" s="197"/>
      <c r="CV117" s="197"/>
      <c r="CW117" s="197"/>
      <c r="CX117" s="197"/>
      <c r="CY117" s="197"/>
      <c r="CZ117" s="197"/>
      <c r="DA117" s="197"/>
      <c r="DB117" s="197"/>
      <c r="DC117" s="197"/>
      <c r="DD117" s="197"/>
      <c r="DE117" s="197"/>
      <c r="DF117" s="197"/>
      <c r="DG117" s="197"/>
      <c r="DH117" s="197"/>
      <c r="DI117" s="197"/>
      <c r="DJ117" s="197"/>
      <c r="DK117" s="197"/>
      <c r="DL117" s="197"/>
      <c r="DM117" s="197"/>
      <c r="DN117" s="197"/>
      <c r="DO117" s="197"/>
      <c r="DP117" s="197"/>
      <c r="DQ117" s="197"/>
      <c r="DR117" s="197"/>
      <c r="DS117" s="197"/>
      <c r="DT117" s="197"/>
      <c r="DU117" s="197"/>
      <c r="DV117" s="197"/>
      <c r="DW117" s="197"/>
      <c r="DX117" s="197"/>
      <c r="DY117" s="197"/>
      <c r="DZ117" s="197"/>
      <c r="EA117" s="197"/>
      <c r="EB117" s="197"/>
      <c r="EC117" s="197"/>
      <c r="ED117" s="197"/>
      <c r="EE117" s="197"/>
      <c r="EF117" s="197"/>
      <c r="EG117" s="197"/>
      <c r="EH117" s="197"/>
      <c r="EI117" s="197"/>
      <c r="EJ117" s="197"/>
      <c r="EK117" s="197"/>
      <c r="EL117" s="197"/>
      <c r="EM117" s="197"/>
      <c r="EN117" s="197"/>
      <c r="EO117" s="197"/>
      <c r="EP117" s="197"/>
      <c r="EQ117" s="197"/>
    </row>
    <row r="118" spans="1:147" ht="15.75" customHeight="1">
      <c r="A118" s="296" t="s">
        <v>323</v>
      </c>
      <c r="B118" s="296"/>
      <c r="C118" s="296"/>
      <c r="D118" s="296"/>
      <c r="E118" s="296"/>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row>
    <row r="119" spans="1:147" s="207" customFormat="1" ht="25.5">
      <c r="A119" s="255" t="s">
        <v>3</v>
      </c>
      <c r="B119" s="252" t="s">
        <v>4</v>
      </c>
      <c r="C119" s="51" t="s">
        <v>5</v>
      </c>
      <c r="D119" s="51" t="s">
        <v>6</v>
      </c>
      <c r="E119" s="237" t="s">
        <v>7</v>
      </c>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6"/>
      <c r="CR119" s="206"/>
      <c r="CS119" s="206"/>
      <c r="CT119" s="206"/>
      <c r="CU119" s="206"/>
      <c r="CV119" s="206"/>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c r="EI119" s="206"/>
      <c r="EJ119" s="206"/>
      <c r="EK119" s="206"/>
      <c r="EL119" s="206"/>
      <c r="EM119" s="206"/>
      <c r="EN119" s="206"/>
      <c r="EO119" s="206"/>
      <c r="EP119" s="206"/>
      <c r="EQ119" s="206"/>
    </row>
    <row r="120" spans="1:147" ht="14.25">
      <c r="A120" s="177">
        <v>41635</v>
      </c>
      <c r="B120" s="178">
        <v>280</v>
      </c>
      <c r="C120" s="253" t="s">
        <v>324</v>
      </c>
      <c r="D120" s="240" t="s">
        <v>325</v>
      </c>
      <c r="E120" s="199" t="s">
        <v>326</v>
      </c>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52"/>
      <c r="DA120" s="152"/>
      <c r="DB120" s="152"/>
      <c r="DC120" s="152"/>
      <c r="DD120" s="152"/>
      <c r="DE120" s="152"/>
      <c r="DF120" s="152"/>
      <c r="DG120" s="152"/>
      <c r="DH120" s="152"/>
      <c r="DI120" s="152"/>
      <c r="DJ120" s="152"/>
      <c r="DK120" s="152"/>
      <c r="DL120" s="152"/>
      <c r="DM120" s="152"/>
      <c r="DN120" s="152"/>
      <c r="DO120" s="152"/>
      <c r="DP120" s="152"/>
      <c r="DQ120" s="152"/>
      <c r="DR120" s="152"/>
      <c r="DS120" s="152"/>
      <c r="DT120" s="152"/>
      <c r="DU120" s="152"/>
      <c r="DV120" s="152"/>
      <c r="DW120" s="152"/>
      <c r="DX120" s="152"/>
      <c r="DY120" s="152"/>
      <c r="DZ120" s="152"/>
      <c r="EA120" s="152"/>
      <c r="EB120" s="152"/>
      <c r="EC120" s="152"/>
      <c r="ED120" s="152"/>
      <c r="EE120" s="152"/>
      <c r="EF120" s="152"/>
      <c r="EG120" s="152"/>
      <c r="EH120" s="152"/>
      <c r="EI120" s="152"/>
      <c r="EJ120" s="152"/>
      <c r="EK120" s="152"/>
      <c r="EL120" s="152"/>
      <c r="EM120" s="152"/>
      <c r="EN120" s="152"/>
      <c r="EO120" s="152"/>
      <c r="EP120" s="152"/>
      <c r="EQ120" s="152"/>
    </row>
    <row r="121" spans="1:147" ht="25.5">
      <c r="A121" s="177">
        <v>41635</v>
      </c>
      <c r="B121" s="178">
        <v>369.72</v>
      </c>
      <c r="C121" s="253" t="s">
        <v>327</v>
      </c>
      <c r="D121" s="240" t="s">
        <v>56</v>
      </c>
      <c r="E121" s="240" t="s">
        <v>328</v>
      </c>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c r="CM121" s="152"/>
      <c r="CN121" s="152"/>
      <c r="CO121" s="152"/>
      <c r="CP121" s="152"/>
      <c r="CQ121" s="152"/>
      <c r="CR121" s="152"/>
      <c r="CS121" s="152"/>
      <c r="CT121" s="152"/>
      <c r="CU121" s="152"/>
      <c r="CV121" s="152"/>
      <c r="CW121" s="152"/>
      <c r="CX121" s="152"/>
      <c r="CY121" s="152"/>
      <c r="CZ121" s="152"/>
      <c r="DA121" s="152"/>
      <c r="DB121" s="152"/>
      <c r="DC121" s="152"/>
      <c r="DD121" s="152"/>
      <c r="DE121" s="152"/>
      <c r="DF121" s="152"/>
      <c r="DG121" s="152"/>
      <c r="DH121" s="152"/>
      <c r="DI121" s="152"/>
      <c r="DJ121" s="152"/>
      <c r="DK121" s="152"/>
      <c r="DL121" s="152"/>
      <c r="DM121" s="152"/>
      <c r="DN121" s="152"/>
      <c r="DO121" s="152"/>
      <c r="DP121" s="152"/>
      <c r="DQ121" s="152"/>
      <c r="DR121" s="152"/>
      <c r="DS121" s="152"/>
      <c r="DT121" s="152"/>
      <c r="DU121" s="152"/>
      <c r="DV121" s="152"/>
      <c r="DW121" s="152"/>
      <c r="DX121" s="152"/>
      <c r="DY121" s="152"/>
      <c r="DZ121" s="152"/>
      <c r="EA121" s="152"/>
      <c r="EB121" s="152"/>
      <c r="EC121" s="152"/>
      <c r="ED121" s="152"/>
      <c r="EE121" s="152"/>
      <c r="EF121" s="152"/>
      <c r="EG121" s="152"/>
      <c r="EH121" s="152"/>
      <c r="EI121" s="152"/>
      <c r="EJ121" s="152"/>
      <c r="EK121" s="152"/>
      <c r="EL121" s="152"/>
      <c r="EM121" s="152"/>
      <c r="EN121" s="152"/>
      <c r="EO121" s="152"/>
      <c r="EP121" s="152"/>
      <c r="EQ121" s="152"/>
    </row>
    <row r="122" spans="1:147" ht="14.25">
      <c r="A122" s="177">
        <v>41635</v>
      </c>
      <c r="B122" s="178">
        <v>27.71</v>
      </c>
      <c r="C122" s="239" t="s">
        <v>329</v>
      </c>
      <c r="D122" s="240" t="s">
        <v>330</v>
      </c>
      <c r="E122" s="240" t="s">
        <v>322</v>
      </c>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c r="CM122" s="152"/>
      <c r="CN122" s="152"/>
      <c r="CO122" s="152"/>
      <c r="CP122" s="152"/>
      <c r="CQ122" s="152"/>
      <c r="CR122" s="152"/>
      <c r="CS122" s="152"/>
      <c r="CT122" s="152"/>
      <c r="CU122" s="152"/>
      <c r="CV122" s="152"/>
      <c r="CW122" s="152"/>
      <c r="CX122" s="152"/>
      <c r="CY122" s="152"/>
      <c r="CZ122" s="152"/>
      <c r="DA122" s="152"/>
      <c r="DB122" s="152"/>
      <c r="DC122" s="152"/>
      <c r="DD122" s="152"/>
      <c r="DE122" s="152"/>
      <c r="DF122" s="152"/>
      <c r="DG122" s="152"/>
      <c r="DH122" s="152"/>
      <c r="DI122" s="152"/>
      <c r="DJ122" s="152"/>
      <c r="DK122" s="152"/>
      <c r="DL122" s="152"/>
      <c r="DM122" s="152"/>
      <c r="DN122" s="152"/>
      <c r="DO122" s="152"/>
      <c r="DP122" s="152"/>
      <c r="DQ122" s="152"/>
      <c r="DR122" s="152"/>
      <c r="DS122" s="152"/>
      <c r="DT122" s="152"/>
      <c r="DU122" s="152"/>
      <c r="DV122" s="152"/>
      <c r="DW122" s="152"/>
      <c r="DX122" s="152"/>
      <c r="DY122" s="152"/>
      <c r="DZ122" s="152"/>
      <c r="EA122" s="152"/>
      <c r="EB122" s="152"/>
      <c r="EC122" s="152"/>
      <c r="ED122" s="152"/>
      <c r="EE122" s="152"/>
      <c r="EF122" s="152"/>
      <c r="EG122" s="152"/>
      <c r="EH122" s="152"/>
      <c r="EI122" s="152"/>
      <c r="EJ122" s="152"/>
      <c r="EK122" s="152"/>
      <c r="EL122" s="152"/>
      <c r="EM122" s="152"/>
      <c r="EN122" s="152"/>
      <c r="EO122" s="152"/>
      <c r="EP122" s="152"/>
      <c r="EQ122" s="152"/>
    </row>
    <row r="123" spans="1:147" ht="14.25">
      <c r="A123" s="177">
        <v>41635</v>
      </c>
      <c r="B123" s="178">
        <v>110</v>
      </c>
      <c r="C123" s="239" t="s">
        <v>331</v>
      </c>
      <c r="D123" s="240" t="s">
        <v>304</v>
      </c>
      <c r="E123" s="240" t="s">
        <v>322</v>
      </c>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row>
    <row r="124" spans="1:147" ht="14.25">
      <c r="A124" s="177">
        <v>41635</v>
      </c>
      <c r="B124" s="178">
        <v>520</v>
      </c>
      <c r="C124" s="239" t="s">
        <v>332</v>
      </c>
      <c r="D124" s="240" t="s">
        <v>333</v>
      </c>
      <c r="E124" s="240" t="s">
        <v>322</v>
      </c>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52"/>
      <c r="DB124" s="152"/>
      <c r="DC124" s="152"/>
      <c r="DD124" s="152"/>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row>
    <row r="125" spans="1:147" ht="14.25">
      <c r="A125" s="177">
        <v>41635</v>
      </c>
      <c r="B125" s="178">
        <v>37.74</v>
      </c>
      <c r="C125" s="239" t="s">
        <v>334</v>
      </c>
      <c r="D125" s="240" t="s">
        <v>335</v>
      </c>
      <c r="E125" s="240" t="s">
        <v>322</v>
      </c>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52"/>
      <c r="DA125" s="152"/>
      <c r="DB125" s="152"/>
      <c r="DC125" s="152"/>
      <c r="DD125" s="152"/>
      <c r="DE125" s="152"/>
      <c r="DF125" s="152"/>
      <c r="DG125" s="152"/>
      <c r="DH125" s="152"/>
      <c r="DI125" s="152"/>
      <c r="DJ125" s="152"/>
      <c r="DK125" s="152"/>
      <c r="DL125" s="152"/>
      <c r="DM125" s="152"/>
      <c r="DN125" s="152"/>
      <c r="DO125" s="152"/>
      <c r="DP125" s="152"/>
      <c r="DQ125" s="152"/>
      <c r="DR125" s="152"/>
      <c r="DS125" s="152"/>
      <c r="DT125" s="152"/>
      <c r="DU125" s="152"/>
      <c r="DV125" s="152"/>
      <c r="DW125" s="152"/>
      <c r="DX125" s="152"/>
      <c r="DY125" s="152"/>
      <c r="DZ125" s="152"/>
      <c r="EA125" s="152"/>
      <c r="EB125" s="152"/>
      <c r="EC125" s="152"/>
      <c r="ED125" s="152"/>
      <c r="EE125" s="152"/>
      <c r="EF125" s="152"/>
      <c r="EG125" s="152"/>
      <c r="EH125" s="152"/>
      <c r="EI125" s="152"/>
      <c r="EJ125" s="152"/>
      <c r="EK125" s="152"/>
      <c r="EL125" s="152"/>
      <c r="EM125" s="152"/>
      <c r="EN125" s="152"/>
      <c r="EO125" s="152"/>
      <c r="EP125" s="152"/>
      <c r="EQ125" s="152"/>
    </row>
    <row r="126" spans="1:147" s="207" customFormat="1" ht="38.25">
      <c r="A126" s="86" t="s">
        <v>130</v>
      </c>
      <c r="B126" s="254">
        <v>1345.17</v>
      </c>
      <c r="C126" s="248"/>
      <c r="D126" s="248"/>
      <c r="E126" s="248"/>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c r="DV126" s="206"/>
      <c r="DW126" s="206"/>
      <c r="DX126" s="206"/>
      <c r="DY126" s="206"/>
      <c r="DZ126" s="206"/>
      <c r="EA126" s="206"/>
      <c r="EB126" s="206"/>
      <c r="EC126" s="206"/>
      <c r="ED126" s="206"/>
      <c r="EE126" s="206"/>
      <c r="EF126" s="206"/>
      <c r="EG126" s="206"/>
      <c r="EH126" s="206"/>
      <c r="EI126" s="206"/>
      <c r="EJ126" s="206"/>
      <c r="EK126" s="206"/>
      <c r="EL126" s="206"/>
      <c r="EM126" s="206"/>
      <c r="EN126" s="206"/>
      <c r="EO126" s="206"/>
      <c r="EP126" s="206"/>
      <c r="EQ126" s="206"/>
    </row>
    <row r="127" spans="1:147" s="213" customFormat="1" ht="15">
      <c r="A127" s="249"/>
      <c r="B127" s="209"/>
      <c r="C127" s="210"/>
      <c r="D127" s="210"/>
      <c r="E127" s="210"/>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c r="DI127" s="211"/>
      <c r="DJ127" s="211"/>
      <c r="DK127" s="211"/>
      <c r="DL127" s="211"/>
      <c r="DM127" s="211"/>
      <c r="DN127" s="211"/>
      <c r="DO127" s="211"/>
      <c r="DP127" s="211"/>
      <c r="DQ127" s="211"/>
      <c r="DR127" s="211"/>
      <c r="DS127" s="211"/>
      <c r="DT127" s="211"/>
      <c r="DU127" s="211"/>
      <c r="DV127" s="211"/>
      <c r="DW127" s="211"/>
      <c r="DX127" s="211"/>
      <c r="DY127" s="211"/>
      <c r="DZ127" s="211"/>
      <c r="EA127" s="211"/>
      <c r="EB127" s="211"/>
      <c r="EC127" s="211"/>
      <c r="ED127" s="211"/>
      <c r="EE127" s="211"/>
      <c r="EF127" s="211"/>
      <c r="EG127" s="211"/>
      <c r="EH127" s="211"/>
      <c r="EI127" s="211"/>
      <c r="EJ127" s="211"/>
      <c r="EK127" s="211"/>
      <c r="EL127" s="211"/>
      <c r="EM127" s="211"/>
      <c r="EN127" s="211"/>
      <c r="EO127" s="211"/>
      <c r="EP127" s="211"/>
      <c r="EQ127" s="211"/>
    </row>
    <row r="128" spans="1:147" s="207" customFormat="1" ht="38.25">
      <c r="A128" s="86" t="s">
        <v>131</v>
      </c>
      <c r="B128" s="254">
        <v>1508.06</v>
      </c>
      <c r="C128" s="248"/>
      <c r="D128" s="248"/>
      <c r="E128" s="248"/>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c r="DH128" s="206"/>
      <c r="DI128" s="206"/>
      <c r="DJ128" s="206"/>
      <c r="DK128" s="206"/>
      <c r="DL128" s="206"/>
      <c r="DM128" s="206"/>
      <c r="DN128" s="206"/>
      <c r="DO128" s="206"/>
      <c r="DP128" s="206"/>
      <c r="DQ128" s="206"/>
      <c r="DR128" s="206"/>
      <c r="DS128" s="206"/>
      <c r="DT128" s="206"/>
      <c r="DU128" s="206"/>
      <c r="DV128" s="206"/>
      <c r="DW128" s="206"/>
      <c r="DX128" s="206"/>
      <c r="DY128" s="206"/>
      <c r="DZ128" s="206"/>
      <c r="EA128" s="206"/>
      <c r="EB128" s="206"/>
      <c r="EC128" s="206"/>
      <c r="ED128" s="206"/>
      <c r="EE128" s="206"/>
      <c r="EF128" s="206"/>
      <c r="EG128" s="206"/>
      <c r="EH128" s="206"/>
      <c r="EI128" s="206"/>
      <c r="EJ128" s="206"/>
      <c r="EK128" s="206"/>
      <c r="EL128" s="206"/>
      <c r="EM128" s="206"/>
      <c r="EN128" s="206"/>
      <c r="EO128" s="206"/>
      <c r="EP128" s="206"/>
      <c r="EQ128" s="206"/>
    </row>
    <row r="129" spans="1:147" s="213" customFormat="1" ht="15">
      <c r="A129" s="249"/>
      <c r="B129" s="209"/>
      <c r="C129" s="210"/>
      <c r="D129" s="210"/>
      <c r="E129" s="210"/>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c r="DI129" s="211"/>
      <c r="DJ129" s="211"/>
      <c r="DK129" s="211"/>
      <c r="DL129" s="211"/>
      <c r="DM129" s="211"/>
      <c r="DN129" s="211"/>
      <c r="DO129" s="211"/>
      <c r="DP129" s="211"/>
      <c r="DQ129" s="211"/>
      <c r="DR129" s="211"/>
      <c r="DS129" s="211"/>
      <c r="DT129" s="211"/>
      <c r="DU129" s="211"/>
      <c r="DV129" s="211"/>
      <c r="DW129" s="211"/>
      <c r="DX129" s="211"/>
      <c r="DY129" s="211"/>
      <c r="DZ129" s="211"/>
      <c r="EA129" s="211"/>
      <c r="EB129" s="211"/>
      <c r="EC129" s="211"/>
      <c r="ED129" s="211"/>
      <c r="EE129" s="211"/>
      <c r="EF129" s="211"/>
      <c r="EG129" s="211"/>
      <c r="EH129" s="211"/>
      <c r="EI129" s="211"/>
      <c r="EJ129" s="211"/>
      <c r="EK129" s="211"/>
      <c r="EL129" s="211"/>
      <c r="EM129" s="211"/>
      <c r="EN129" s="211"/>
      <c r="EO129" s="211"/>
      <c r="EP129" s="211"/>
      <c r="EQ129" s="211"/>
    </row>
    <row r="130" spans="1:147" s="207" customFormat="1" ht="15">
      <c r="A130" s="256" t="s">
        <v>132</v>
      </c>
      <c r="B130" s="257">
        <v>12171.46</v>
      </c>
      <c r="C130" s="255"/>
      <c r="D130" s="255"/>
      <c r="E130" s="255"/>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6"/>
      <c r="CR130" s="206"/>
      <c r="CS130" s="206"/>
      <c r="CT130" s="206"/>
      <c r="CU130" s="206"/>
      <c r="CV130" s="206"/>
      <c r="CW130" s="206"/>
      <c r="CX130" s="206"/>
      <c r="CY130" s="206"/>
      <c r="CZ130" s="206"/>
      <c r="DA130" s="206"/>
      <c r="DB130" s="206"/>
      <c r="DC130" s="206"/>
      <c r="DD130" s="206"/>
      <c r="DE130" s="206"/>
      <c r="DF130" s="206"/>
      <c r="DG130" s="206"/>
      <c r="DH130" s="206"/>
      <c r="DI130" s="206"/>
      <c r="DJ130" s="206"/>
      <c r="DK130" s="206"/>
      <c r="DL130" s="206"/>
      <c r="DM130" s="206"/>
      <c r="DN130" s="206"/>
      <c r="DO130" s="206"/>
      <c r="DP130" s="206"/>
      <c r="DQ130" s="206"/>
      <c r="DR130" s="206"/>
      <c r="DS130" s="206"/>
      <c r="DT130" s="206"/>
      <c r="DU130" s="206"/>
      <c r="DV130" s="206"/>
      <c r="DW130" s="206"/>
      <c r="DX130" s="206"/>
      <c r="DY130" s="206"/>
      <c r="DZ130" s="206"/>
      <c r="EA130" s="206"/>
      <c r="EB130" s="206"/>
      <c r="EC130" s="206"/>
      <c r="ED130" s="206"/>
      <c r="EE130" s="206"/>
      <c r="EF130" s="206"/>
      <c r="EG130" s="206"/>
      <c r="EH130" s="206"/>
      <c r="EI130" s="206"/>
      <c r="EJ130" s="206"/>
      <c r="EK130" s="206"/>
      <c r="EL130" s="206"/>
      <c r="EM130" s="206"/>
      <c r="EN130" s="206"/>
      <c r="EO130" s="206"/>
      <c r="EP130" s="206"/>
      <c r="EQ130" s="206"/>
    </row>
    <row r="131" spans="1:147" s="213" customFormat="1" ht="15">
      <c r="A131" s="258"/>
      <c r="B131" s="259"/>
      <c r="C131" s="260"/>
      <c r="D131" s="260"/>
      <c r="E131" s="260"/>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c r="EI131" s="211"/>
      <c r="EJ131" s="211"/>
      <c r="EK131" s="211"/>
      <c r="EL131" s="211"/>
      <c r="EM131" s="211"/>
      <c r="EN131" s="211"/>
      <c r="EO131" s="211"/>
      <c r="EP131" s="211"/>
      <c r="EQ131" s="211"/>
    </row>
    <row r="132" spans="1:147" ht="14.2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c r="CM132" s="152"/>
      <c r="CN132" s="152"/>
      <c r="CO132" s="152"/>
      <c r="CP132" s="152"/>
      <c r="CQ132" s="152"/>
      <c r="CR132" s="152"/>
      <c r="CS132" s="152"/>
      <c r="CT132" s="152"/>
      <c r="CU132" s="152"/>
      <c r="CV132" s="152"/>
      <c r="CW132" s="152"/>
      <c r="CX132" s="152"/>
      <c r="CY132" s="152"/>
      <c r="CZ132" s="152"/>
      <c r="DA132" s="152"/>
      <c r="DB132" s="152"/>
      <c r="DC132" s="152"/>
      <c r="DD132" s="152"/>
      <c r="DE132" s="152"/>
      <c r="DF132" s="152"/>
      <c r="DG132" s="152"/>
      <c r="DH132" s="152"/>
      <c r="DI132" s="152"/>
      <c r="DJ132" s="152"/>
      <c r="DK132" s="152"/>
      <c r="DL132" s="152"/>
      <c r="DM132" s="152"/>
      <c r="DN132" s="152"/>
      <c r="DO132" s="152"/>
      <c r="DP132" s="152"/>
      <c r="DQ132" s="152"/>
      <c r="DR132" s="152"/>
      <c r="DS132" s="152"/>
      <c r="DT132" s="152"/>
      <c r="DU132" s="152"/>
      <c r="DV132" s="152"/>
      <c r="DW132" s="152"/>
      <c r="DX132" s="152"/>
      <c r="DY132" s="152"/>
      <c r="DZ132" s="152"/>
      <c r="EA132" s="152"/>
      <c r="EB132" s="152"/>
      <c r="EC132" s="152"/>
      <c r="ED132" s="152"/>
      <c r="EE132" s="152"/>
      <c r="EF132" s="152"/>
      <c r="EG132" s="152"/>
      <c r="EH132" s="152"/>
      <c r="EI132" s="152"/>
      <c r="EJ132" s="152"/>
      <c r="EK132" s="152"/>
      <c r="EL132" s="152"/>
      <c r="EM132" s="152"/>
      <c r="EN132" s="152"/>
      <c r="EO132" s="152"/>
      <c r="EP132" s="152"/>
      <c r="EQ132" s="152"/>
    </row>
    <row r="133" spans="1:147" s="261" customFormat="1" ht="15.75">
      <c r="A133" s="297" t="s">
        <v>133</v>
      </c>
      <c r="B133" s="297"/>
      <c r="C133" s="297"/>
      <c r="D133" s="297"/>
      <c r="E133" s="297"/>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c r="CP133" s="206"/>
      <c r="CQ133" s="206"/>
      <c r="CR133" s="206"/>
      <c r="CS133" s="206"/>
      <c r="CT133" s="206"/>
      <c r="CU133" s="206"/>
      <c r="CV133" s="206"/>
      <c r="CW133" s="206"/>
      <c r="CX133" s="206"/>
      <c r="CY133" s="206"/>
      <c r="CZ133" s="206"/>
      <c r="DA133" s="206"/>
      <c r="DB133" s="206"/>
      <c r="DC133" s="206"/>
      <c r="DD133" s="206"/>
      <c r="DE133" s="206"/>
      <c r="DF133" s="206"/>
      <c r="DG133" s="206"/>
      <c r="DH133" s="206"/>
      <c r="DI133" s="206"/>
      <c r="DJ133" s="206"/>
      <c r="DK133" s="206"/>
      <c r="DL133" s="206"/>
      <c r="DM133" s="206"/>
      <c r="DN133" s="206"/>
      <c r="DO133" s="206"/>
      <c r="DP133" s="206"/>
      <c r="DQ133" s="206"/>
      <c r="DR133" s="206"/>
      <c r="DS133" s="206"/>
      <c r="DT133" s="206"/>
      <c r="DU133" s="206"/>
      <c r="DV133" s="206"/>
      <c r="DW133" s="206"/>
      <c r="DX133" s="206"/>
      <c r="DY133" s="206"/>
      <c r="DZ133" s="206"/>
      <c r="EA133" s="206"/>
      <c r="EB133" s="206"/>
      <c r="EC133" s="206"/>
      <c r="ED133" s="206"/>
      <c r="EE133" s="206"/>
      <c r="EF133" s="206"/>
      <c r="EG133" s="206"/>
      <c r="EH133" s="206"/>
      <c r="EI133" s="206"/>
      <c r="EJ133" s="206"/>
      <c r="EK133" s="206"/>
      <c r="EL133" s="206"/>
      <c r="EM133" s="206"/>
      <c r="EN133" s="206"/>
      <c r="EO133" s="206"/>
      <c r="EP133" s="206"/>
      <c r="EQ133" s="206"/>
    </row>
    <row r="134" spans="1:147" ht="25.5">
      <c r="A134" s="262" t="s">
        <v>336</v>
      </c>
      <c r="B134" s="284" t="s">
        <v>4</v>
      </c>
      <c r="C134" s="134" t="s">
        <v>337</v>
      </c>
      <c r="D134" s="134" t="s">
        <v>287</v>
      </c>
      <c r="E134" s="134" t="s">
        <v>7</v>
      </c>
      <c r="F134" s="263"/>
      <c r="G134" s="264"/>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6"/>
      <c r="DJ134" s="176"/>
      <c r="DK134" s="176"/>
      <c r="DL134" s="176"/>
      <c r="DM134" s="176"/>
      <c r="DN134" s="176"/>
      <c r="DO134" s="176"/>
      <c r="DP134" s="176"/>
      <c r="DQ134" s="176"/>
      <c r="DR134" s="176"/>
      <c r="DS134" s="176"/>
      <c r="DT134" s="176"/>
      <c r="DU134" s="176"/>
      <c r="DV134" s="176"/>
      <c r="DW134" s="176"/>
      <c r="DX134" s="176"/>
      <c r="DY134" s="176"/>
      <c r="DZ134" s="176"/>
      <c r="EA134" s="176"/>
      <c r="EB134" s="176"/>
      <c r="EC134" s="176"/>
      <c r="ED134" s="176"/>
      <c r="EE134" s="176"/>
      <c r="EF134" s="176"/>
      <c r="EG134" s="176"/>
      <c r="EH134" s="176"/>
      <c r="EI134" s="176"/>
      <c r="EJ134" s="176"/>
      <c r="EK134" s="176"/>
      <c r="EL134" s="176"/>
      <c r="EM134" s="152"/>
      <c r="EN134" s="152"/>
      <c r="EO134" s="152"/>
      <c r="EP134" s="152"/>
      <c r="EQ134" s="152"/>
    </row>
    <row r="135" spans="1:147" ht="14.25">
      <c r="A135" s="177"/>
      <c r="B135" s="178" t="s">
        <v>338</v>
      </c>
      <c r="C135" s="253"/>
      <c r="D135" s="266"/>
      <c r="E135" s="266"/>
      <c r="F135" s="182" t="s">
        <v>233</v>
      </c>
      <c r="G135" s="182" t="s">
        <v>233</v>
      </c>
      <c r="H135" s="182" t="s">
        <v>233</v>
      </c>
      <c r="I135" s="182" t="s">
        <v>233</v>
      </c>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c r="BR135" s="182"/>
      <c r="BS135" s="182"/>
      <c r="BT135" s="182"/>
      <c r="BU135" s="182"/>
      <c r="BV135" s="182"/>
      <c r="BW135" s="183"/>
      <c r="BX135" s="183"/>
      <c r="BY135" s="182"/>
      <c r="BZ135" s="182"/>
      <c r="CA135" s="185"/>
      <c r="CB135" s="182"/>
      <c r="CC135" s="182"/>
      <c r="CD135" s="182"/>
      <c r="CE135" s="182"/>
      <c r="CF135" s="182"/>
      <c r="CG135" s="182"/>
      <c r="CH135" s="182"/>
      <c r="CI135" s="182"/>
      <c r="CJ135" s="182"/>
      <c r="CK135" s="182"/>
      <c r="CL135" s="182"/>
      <c r="CM135" s="185"/>
      <c r="CN135" s="184"/>
      <c r="CO135" s="182"/>
      <c r="CP135" s="182"/>
      <c r="CQ135" s="185"/>
      <c r="CR135" s="185"/>
      <c r="CS135" s="182"/>
      <c r="CT135" s="186"/>
      <c r="CU135" s="182"/>
      <c r="CV135" s="183"/>
      <c r="CW135" s="182"/>
      <c r="CX135" s="152"/>
      <c r="CY135" s="152"/>
      <c r="CZ135" s="185"/>
      <c r="DA135" s="185"/>
      <c r="DB135" s="182"/>
      <c r="DC135" s="185"/>
      <c r="DD135" s="187"/>
      <c r="DE135" s="182"/>
      <c r="DF135" s="182"/>
      <c r="DG135" s="182"/>
      <c r="DH135" s="182"/>
      <c r="DI135" s="182"/>
      <c r="DJ135" s="182"/>
      <c r="DK135" s="182"/>
      <c r="DL135" s="182"/>
      <c r="DM135" s="182"/>
      <c r="DN135" s="182"/>
      <c r="DO135" s="182"/>
      <c r="DP135" s="182"/>
      <c r="DQ135" s="182"/>
      <c r="DR135" s="182"/>
      <c r="DS135" s="182"/>
      <c r="DT135" s="182"/>
      <c r="DU135" s="182"/>
      <c r="DV135" s="182"/>
      <c r="DW135" s="182"/>
      <c r="DX135" s="182"/>
      <c r="DY135" s="182"/>
      <c r="DZ135" s="182"/>
      <c r="EA135" s="182"/>
      <c r="EB135" s="182"/>
      <c r="EC135" s="182"/>
      <c r="ED135" s="182"/>
      <c r="EE135" s="182"/>
      <c r="EF135" s="182"/>
      <c r="EG135" s="182"/>
      <c r="EH135" s="182"/>
      <c r="EI135" s="182"/>
      <c r="EJ135" s="182"/>
      <c r="EK135" s="182"/>
      <c r="EL135" s="182"/>
      <c r="EM135" s="152"/>
      <c r="EN135" s="152"/>
      <c r="EO135" s="152"/>
      <c r="EP135" s="152"/>
      <c r="EQ135" s="152"/>
    </row>
    <row r="136" spans="1:147" ht="14.25">
      <c r="A136" s="177"/>
      <c r="B136" s="265"/>
      <c r="C136" s="239"/>
      <c r="D136" s="266"/>
      <c r="E136" s="266"/>
      <c r="F136" s="182" t="s">
        <v>233</v>
      </c>
      <c r="G136" s="182" t="s">
        <v>233</v>
      </c>
      <c r="H136" s="182" t="s">
        <v>233</v>
      </c>
      <c r="I136" s="182" t="s">
        <v>233</v>
      </c>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3"/>
      <c r="BX136" s="183"/>
      <c r="BY136" s="182"/>
      <c r="BZ136" s="182"/>
      <c r="CA136" s="185"/>
      <c r="CB136" s="182"/>
      <c r="CC136" s="182"/>
      <c r="CD136" s="182"/>
      <c r="CE136" s="182"/>
      <c r="CF136" s="182"/>
      <c r="CG136" s="182"/>
      <c r="CH136" s="182"/>
      <c r="CI136" s="182"/>
      <c r="CJ136" s="182"/>
      <c r="CK136" s="182"/>
      <c r="CL136" s="182"/>
      <c r="CM136" s="185"/>
      <c r="CN136" s="184"/>
      <c r="CO136" s="182"/>
      <c r="CP136" s="182"/>
      <c r="CQ136" s="185"/>
      <c r="CR136" s="185"/>
      <c r="CS136" s="182"/>
      <c r="CT136" s="186"/>
      <c r="CU136" s="182"/>
      <c r="CV136" s="183"/>
      <c r="CW136" s="182"/>
      <c r="CX136" s="152"/>
      <c r="CY136" s="152"/>
      <c r="CZ136" s="185"/>
      <c r="DA136" s="185"/>
      <c r="DB136" s="182"/>
      <c r="DC136" s="185"/>
      <c r="DD136" s="187"/>
      <c r="DE136" s="182"/>
      <c r="DF136" s="182"/>
      <c r="DG136" s="182"/>
      <c r="DH136" s="182"/>
      <c r="DI136" s="182"/>
      <c r="DJ136" s="182"/>
      <c r="DK136" s="182"/>
      <c r="DL136" s="182"/>
      <c r="DM136" s="182"/>
      <c r="DN136" s="182"/>
      <c r="DO136" s="182"/>
      <c r="DP136" s="182"/>
      <c r="DQ136" s="182"/>
      <c r="DR136" s="182"/>
      <c r="DS136" s="182"/>
      <c r="DT136" s="182"/>
      <c r="DU136" s="182"/>
      <c r="DV136" s="182"/>
      <c r="DW136" s="182"/>
      <c r="DX136" s="182"/>
      <c r="DY136" s="182"/>
      <c r="DZ136" s="182"/>
      <c r="EA136" s="182"/>
      <c r="EB136" s="182"/>
      <c r="EC136" s="182"/>
      <c r="ED136" s="182"/>
      <c r="EE136" s="182"/>
      <c r="EF136" s="182"/>
      <c r="EG136" s="182"/>
      <c r="EH136" s="182"/>
      <c r="EI136" s="182"/>
      <c r="EJ136" s="182"/>
      <c r="EK136" s="182"/>
      <c r="EL136" s="182"/>
      <c r="EM136" s="152"/>
      <c r="EN136" s="152"/>
      <c r="EO136" s="152"/>
      <c r="EP136" s="152"/>
      <c r="EQ136" s="152"/>
    </row>
    <row r="137" spans="1:147" ht="14.25">
      <c r="A137" s="267" t="s">
        <v>339</v>
      </c>
      <c r="B137" s="283">
        <v>0</v>
      </c>
      <c r="C137" s="268"/>
      <c r="D137" s="269"/>
      <c r="E137" s="269"/>
      <c r="F137" s="182" t="s">
        <v>233</v>
      </c>
      <c r="G137" s="182" t="s">
        <v>233</v>
      </c>
      <c r="H137" s="182" t="s">
        <v>233</v>
      </c>
      <c r="I137" s="182" t="s">
        <v>233</v>
      </c>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2"/>
      <c r="BM137" s="182"/>
      <c r="BN137" s="182"/>
      <c r="BO137" s="182"/>
      <c r="BP137" s="182"/>
      <c r="BQ137" s="182"/>
      <c r="BR137" s="182"/>
      <c r="BS137" s="182"/>
      <c r="BT137" s="182"/>
      <c r="BU137" s="182"/>
      <c r="BV137" s="182"/>
      <c r="BW137" s="183"/>
      <c r="BX137" s="183"/>
      <c r="BY137" s="182"/>
      <c r="BZ137" s="182"/>
      <c r="CA137" s="185"/>
      <c r="CB137" s="182"/>
      <c r="CC137" s="182"/>
      <c r="CD137" s="182"/>
      <c r="CE137" s="182"/>
      <c r="CF137" s="182"/>
      <c r="CG137" s="182"/>
      <c r="CH137" s="182"/>
      <c r="CI137" s="182"/>
      <c r="CJ137" s="182"/>
      <c r="CK137" s="182"/>
      <c r="CL137" s="182"/>
      <c r="CM137" s="185"/>
      <c r="CN137" s="184"/>
      <c r="CO137" s="182"/>
      <c r="CP137" s="182"/>
      <c r="CQ137" s="185"/>
      <c r="CR137" s="185"/>
      <c r="CS137" s="182"/>
      <c r="CT137" s="186"/>
      <c r="CU137" s="182"/>
      <c r="CV137" s="183"/>
      <c r="CW137" s="182"/>
      <c r="CX137" s="152"/>
      <c r="CY137" s="152"/>
      <c r="CZ137" s="185"/>
      <c r="DA137" s="185"/>
      <c r="DB137" s="182"/>
      <c r="DC137" s="185"/>
      <c r="DD137" s="187"/>
      <c r="DE137" s="182"/>
      <c r="DF137" s="182"/>
      <c r="DG137" s="182"/>
      <c r="DH137" s="182"/>
      <c r="DI137" s="182"/>
      <c r="DJ137" s="182"/>
      <c r="DK137" s="182"/>
      <c r="DL137" s="182"/>
      <c r="DM137" s="182"/>
      <c r="DN137" s="182"/>
      <c r="DO137" s="182"/>
      <c r="DP137" s="182"/>
      <c r="DQ137" s="182"/>
      <c r="DR137" s="182"/>
      <c r="DS137" s="182"/>
      <c r="DT137" s="182"/>
      <c r="DU137" s="182"/>
      <c r="DV137" s="182"/>
      <c r="DW137" s="182"/>
      <c r="DX137" s="182"/>
      <c r="DY137" s="182"/>
      <c r="DZ137" s="182"/>
      <c r="EA137" s="182"/>
      <c r="EB137" s="182"/>
      <c r="EC137" s="182"/>
      <c r="ED137" s="182"/>
      <c r="EE137" s="182"/>
      <c r="EF137" s="182"/>
      <c r="EG137" s="182"/>
      <c r="EH137" s="182"/>
      <c r="EI137" s="182"/>
      <c r="EJ137" s="182"/>
      <c r="EK137" s="182"/>
      <c r="EL137" s="182"/>
      <c r="EM137" s="152"/>
      <c r="EN137" s="152"/>
      <c r="EO137" s="152"/>
      <c r="EP137" s="152"/>
      <c r="EQ137" s="152"/>
    </row>
    <row r="138" spans="1:147" ht="14.25">
      <c r="A138" s="270"/>
      <c r="B138" s="271"/>
      <c r="C138" s="272"/>
      <c r="D138" s="273"/>
      <c r="E138" s="274"/>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2"/>
      <c r="BM138" s="182"/>
      <c r="BN138" s="182"/>
      <c r="BO138" s="182"/>
      <c r="BP138" s="182"/>
      <c r="BQ138" s="182"/>
      <c r="BR138" s="182"/>
      <c r="BS138" s="182"/>
      <c r="BT138" s="182"/>
      <c r="BU138" s="182"/>
      <c r="BV138" s="182"/>
      <c r="BW138" s="183"/>
      <c r="BX138" s="183"/>
      <c r="BY138" s="182"/>
      <c r="BZ138" s="182"/>
      <c r="CA138" s="185"/>
      <c r="CB138" s="182"/>
      <c r="CC138" s="182"/>
      <c r="CD138" s="182"/>
      <c r="CE138" s="182"/>
      <c r="CF138" s="182"/>
      <c r="CG138" s="182"/>
      <c r="CH138" s="182"/>
      <c r="CI138" s="182"/>
      <c r="CJ138" s="182"/>
      <c r="CK138" s="182"/>
      <c r="CL138" s="182"/>
      <c r="CM138" s="185"/>
      <c r="CN138" s="184"/>
      <c r="CO138" s="182"/>
      <c r="CP138" s="182"/>
      <c r="CQ138" s="185"/>
      <c r="CR138" s="185"/>
      <c r="CS138" s="182"/>
      <c r="CT138" s="186"/>
      <c r="CU138" s="182"/>
      <c r="CV138" s="183"/>
      <c r="CW138" s="182"/>
      <c r="CX138" s="152"/>
      <c r="CY138" s="152"/>
      <c r="CZ138" s="185"/>
      <c r="DA138" s="185"/>
      <c r="DB138" s="182"/>
      <c r="DC138" s="185"/>
      <c r="DD138" s="187"/>
      <c r="DE138" s="182"/>
      <c r="DF138" s="182"/>
      <c r="DG138" s="182"/>
      <c r="DH138" s="182"/>
      <c r="DI138" s="182"/>
      <c r="DJ138" s="182"/>
      <c r="DK138" s="182"/>
      <c r="DL138" s="182"/>
      <c r="DM138" s="182"/>
      <c r="DN138" s="182"/>
      <c r="DO138" s="182"/>
      <c r="DP138" s="182"/>
      <c r="DQ138" s="182"/>
      <c r="DR138" s="182"/>
      <c r="DS138" s="182"/>
      <c r="DT138" s="182"/>
      <c r="DU138" s="182"/>
      <c r="DV138" s="182"/>
      <c r="DW138" s="182"/>
      <c r="DX138" s="182"/>
      <c r="DY138" s="182"/>
      <c r="DZ138" s="182"/>
      <c r="EA138" s="182"/>
      <c r="EB138" s="182"/>
      <c r="EC138" s="182"/>
      <c r="ED138" s="182"/>
      <c r="EE138" s="182"/>
      <c r="EF138" s="182"/>
      <c r="EG138" s="182"/>
      <c r="EH138" s="182"/>
      <c r="EI138" s="182"/>
      <c r="EJ138" s="182"/>
      <c r="EK138" s="182"/>
      <c r="EL138" s="182"/>
      <c r="EM138" s="152"/>
      <c r="EN138" s="152"/>
      <c r="EO138" s="264"/>
      <c r="EP138" s="152"/>
      <c r="EQ138" s="152"/>
    </row>
    <row r="139" spans="1:147" ht="14.25">
      <c r="A139" s="184"/>
      <c r="B139" s="185"/>
      <c r="C139" s="275"/>
      <c r="D139" s="191"/>
      <c r="E139" s="276"/>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3"/>
      <c r="CA139" s="184"/>
      <c r="CB139" s="184"/>
      <c r="CC139" s="182"/>
      <c r="CD139" s="185"/>
      <c r="CE139" s="182"/>
      <c r="CF139" s="182"/>
      <c r="CG139" s="182"/>
      <c r="CH139" s="182"/>
      <c r="CI139" s="182"/>
      <c r="CJ139" s="182"/>
      <c r="CK139" s="183"/>
      <c r="CL139" s="182"/>
      <c r="CM139" s="182"/>
      <c r="CN139" s="183"/>
      <c r="CO139" s="186"/>
      <c r="CP139" s="186"/>
      <c r="CQ139" s="184"/>
      <c r="CR139" s="182"/>
      <c r="CS139" s="185"/>
      <c r="CT139" s="182"/>
      <c r="CU139" s="185"/>
      <c r="CV139" s="185"/>
      <c r="CW139" s="185"/>
      <c r="CX139" s="185"/>
      <c r="CY139" s="185"/>
      <c r="CZ139" s="182"/>
      <c r="DA139" s="182"/>
      <c r="DB139" s="182"/>
      <c r="DC139" s="182"/>
      <c r="DD139" s="185"/>
      <c r="DE139" s="182"/>
      <c r="DF139" s="182"/>
      <c r="DG139" s="182"/>
      <c r="DH139" s="182"/>
      <c r="DI139" s="182"/>
      <c r="DJ139" s="182"/>
      <c r="DK139" s="182"/>
      <c r="DL139" s="182"/>
      <c r="DM139" s="182"/>
      <c r="DN139" s="182"/>
      <c r="DO139" s="182"/>
      <c r="DP139" s="182"/>
      <c r="DQ139" s="182"/>
      <c r="DR139" s="182"/>
      <c r="DS139" s="182"/>
      <c r="DT139" s="182"/>
      <c r="DU139" s="182"/>
      <c r="DV139" s="182"/>
      <c r="DW139" s="182"/>
      <c r="DX139" s="182"/>
      <c r="DY139" s="182"/>
      <c r="DZ139" s="182"/>
      <c r="EA139" s="182"/>
      <c r="EB139" s="182"/>
      <c r="EC139" s="182"/>
      <c r="ED139" s="182"/>
      <c r="EE139" s="187"/>
      <c r="EF139" s="182"/>
      <c r="EG139" s="182"/>
      <c r="EH139" s="182"/>
      <c r="EI139" s="182"/>
      <c r="EJ139" s="182"/>
      <c r="EK139" s="182"/>
      <c r="EL139" s="182"/>
      <c r="EM139" s="182"/>
      <c r="EN139" s="182"/>
      <c r="EO139" s="277"/>
      <c r="EP139" s="152"/>
      <c r="EQ139" s="152"/>
    </row>
    <row r="140" spans="1:147" ht="15" customHeight="1">
      <c r="A140" s="298" t="s">
        <v>136</v>
      </c>
      <c r="B140" s="299"/>
      <c r="C140" s="299"/>
      <c r="D140" s="299"/>
      <c r="E140" s="300"/>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52"/>
      <c r="DA140" s="152"/>
      <c r="DB140" s="152"/>
      <c r="DC140" s="152"/>
      <c r="DD140" s="152"/>
      <c r="DE140" s="152"/>
      <c r="DF140" s="152"/>
      <c r="DG140" s="152"/>
      <c r="DH140" s="152"/>
      <c r="DI140" s="152"/>
      <c r="DJ140" s="152"/>
      <c r="DK140" s="152"/>
      <c r="DL140" s="152"/>
      <c r="DM140" s="152"/>
      <c r="DN140" s="152"/>
      <c r="DO140" s="152"/>
      <c r="DP140" s="152"/>
      <c r="DQ140" s="152"/>
      <c r="DR140" s="152"/>
      <c r="DS140" s="152"/>
      <c r="DT140" s="152"/>
      <c r="DU140" s="152"/>
      <c r="DV140" s="152"/>
      <c r="DW140" s="152"/>
      <c r="DX140" s="152"/>
      <c r="DY140" s="152"/>
      <c r="DZ140" s="152"/>
      <c r="EA140" s="152"/>
      <c r="EB140" s="152"/>
      <c r="EC140" s="152"/>
      <c r="ED140" s="152"/>
      <c r="EE140" s="152"/>
      <c r="EF140" s="152"/>
      <c r="EG140" s="152"/>
      <c r="EH140" s="152"/>
      <c r="EI140" s="152"/>
      <c r="EJ140" s="152"/>
      <c r="EK140" s="152"/>
      <c r="EL140" s="152"/>
      <c r="EM140" s="152"/>
      <c r="EN140" s="152"/>
      <c r="EO140" s="152"/>
      <c r="EP140" s="152"/>
      <c r="EQ140" s="152"/>
    </row>
    <row r="141" spans="1:147" ht="28.5" customHeight="1">
      <c r="A141" s="301" t="s">
        <v>137</v>
      </c>
      <c r="B141" s="302"/>
      <c r="C141" s="302"/>
      <c r="D141" s="302"/>
      <c r="E141" s="303"/>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52"/>
      <c r="BR141" s="152"/>
      <c r="BS141" s="152"/>
      <c r="BT141" s="152"/>
      <c r="BU141" s="152"/>
      <c r="BV141" s="152"/>
      <c r="BW141" s="152"/>
      <c r="BX141" s="152"/>
      <c r="BY141" s="152"/>
      <c r="BZ141" s="152"/>
      <c r="CA141" s="152"/>
      <c r="CB141" s="152"/>
      <c r="CC141" s="152"/>
      <c r="CD141" s="152"/>
      <c r="CE141" s="152"/>
      <c r="CF141" s="152"/>
      <c r="CG141" s="152"/>
      <c r="CH141" s="152"/>
      <c r="CI141" s="152"/>
      <c r="CJ141" s="152"/>
      <c r="CK141" s="152"/>
      <c r="CL141" s="152"/>
      <c r="CM141" s="152"/>
      <c r="CN141" s="152"/>
      <c r="CO141" s="152"/>
      <c r="CP141" s="152"/>
      <c r="CQ141" s="152"/>
      <c r="CR141" s="152"/>
      <c r="CS141" s="152"/>
      <c r="CT141" s="152"/>
      <c r="CU141" s="152"/>
      <c r="CV141" s="152"/>
      <c r="CW141" s="152"/>
      <c r="CX141" s="152"/>
      <c r="CY141" s="152"/>
      <c r="CZ141" s="152"/>
      <c r="DA141" s="152"/>
      <c r="DB141" s="152"/>
      <c r="DC141" s="152"/>
      <c r="DD141" s="152"/>
      <c r="DE141" s="152"/>
      <c r="DF141" s="152"/>
      <c r="DG141" s="152"/>
      <c r="DH141" s="152"/>
      <c r="DI141" s="152"/>
      <c r="DJ141" s="152"/>
      <c r="DK141" s="152"/>
      <c r="DL141" s="152"/>
      <c r="DM141" s="152"/>
      <c r="DN141" s="152"/>
      <c r="DO141" s="152"/>
      <c r="DP141" s="152"/>
      <c r="DQ141" s="152"/>
      <c r="DR141" s="152"/>
      <c r="DS141" s="152"/>
      <c r="DT141" s="152"/>
      <c r="DU141" s="152"/>
      <c r="DV141" s="152"/>
      <c r="DW141" s="152"/>
      <c r="DX141" s="152"/>
      <c r="DY141" s="152"/>
      <c r="DZ141" s="152"/>
      <c r="EA141" s="152"/>
      <c r="EB141" s="152"/>
      <c r="EC141" s="152"/>
      <c r="ED141" s="152"/>
      <c r="EE141" s="152"/>
      <c r="EF141" s="152"/>
      <c r="EG141" s="152"/>
      <c r="EH141" s="152"/>
      <c r="EI141" s="152"/>
      <c r="EJ141" s="152"/>
      <c r="EK141" s="152"/>
      <c r="EL141" s="152"/>
      <c r="EM141" s="152"/>
      <c r="EN141" s="152"/>
      <c r="EO141" s="152"/>
      <c r="EP141" s="152"/>
      <c r="EQ141" s="152"/>
    </row>
    <row r="142" spans="1:147" ht="14.25">
      <c r="A142" s="291" t="s">
        <v>340</v>
      </c>
      <c r="B142" s="292"/>
      <c r="C142" s="292"/>
      <c r="D142" s="292"/>
      <c r="E142" s="293"/>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c r="CP142" s="152"/>
      <c r="CQ142" s="152"/>
      <c r="CR142" s="152"/>
      <c r="CS142" s="152"/>
      <c r="CT142" s="152"/>
      <c r="CU142" s="152"/>
      <c r="CV142" s="152"/>
      <c r="CW142" s="152"/>
      <c r="CX142" s="152"/>
      <c r="CY142" s="152"/>
      <c r="CZ142" s="152"/>
      <c r="DA142" s="152"/>
      <c r="DB142" s="152"/>
      <c r="DC142" s="152"/>
      <c r="DD142" s="152"/>
      <c r="DE142" s="152"/>
      <c r="DF142" s="152"/>
      <c r="DG142" s="152"/>
      <c r="DH142" s="152"/>
      <c r="DI142" s="152"/>
      <c r="DJ142" s="152"/>
      <c r="DK142" s="152"/>
      <c r="DL142" s="152"/>
      <c r="DM142" s="152"/>
      <c r="DN142" s="152"/>
      <c r="DO142" s="152"/>
      <c r="DP142" s="152"/>
      <c r="DQ142" s="152"/>
      <c r="DR142" s="152"/>
      <c r="DS142" s="152"/>
      <c r="DT142" s="152"/>
      <c r="DU142" s="152"/>
      <c r="DV142" s="152"/>
      <c r="DW142" s="152"/>
      <c r="DX142" s="152"/>
      <c r="DY142" s="152"/>
      <c r="DZ142" s="152"/>
      <c r="EA142" s="152"/>
      <c r="EB142" s="152"/>
      <c r="EC142" s="152"/>
      <c r="ED142" s="152"/>
      <c r="EE142" s="152"/>
      <c r="EF142" s="152"/>
      <c r="EG142" s="152"/>
      <c r="EH142" s="152"/>
      <c r="EI142" s="152"/>
      <c r="EJ142" s="152"/>
      <c r="EK142" s="152"/>
      <c r="EL142" s="152"/>
      <c r="EM142" s="152"/>
      <c r="EN142" s="152"/>
      <c r="EO142" s="152"/>
      <c r="EP142" s="152"/>
      <c r="EQ142" s="152"/>
    </row>
    <row r="143" spans="1:147" ht="25.5">
      <c r="A143" s="140" t="s">
        <v>3</v>
      </c>
      <c r="B143" s="278" t="s">
        <v>341</v>
      </c>
      <c r="C143" s="141" t="s">
        <v>140</v>
      </c>
      <c r="D143" s="279" t="s">
        <v>141</v>
      </c>
      <c r="E143" s="141"/>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152"/>
      <c r="CQ143" s="152"/>
      <c r="CR143" s="152"/>
      <c r="CS143" s="152"/>
      <c r="CT143" s="152"/>
      <c r="CU143" s="152"/>
      <c r="CV143" s="152"/>
      <c r="CW143" s="152"/>
      <c r="CX143" s="152"/>
      <c r="CY143" s="152"/>
      <c r="CZ143" s="152"/>
      <c r="DA143" s="152"/>
      <c r="DB143" s="152"/>
      <c r="DC143" s="152"/>
      <c r="DD143" s="152"/>
      <c r="DE143" s="152"/>
      <c r="DF143" s="152"/>
      <c r="DG143" s="152"/>
      <c r="DH143" s="152"/>
      <c r="DI143" s="152"/>
      <c r="DJ143" s="152"/>
      <c r="DK143" s="152"/>
      <c r="DL143" s="152"/>
      <c r="DM143" s="152"/>
      <c r="DN143" s="152"/>
      <c r="DO143" s="152"/>
      <c r="DP143" s="152"/>
      <c r="DQ143" s="152"/>
      <c r="DR143" s="152"/>
      <c r="DS143" s="152"/>
      <c r="DT143" s="152"/>
      <c r="DU143" s="152"/>
      <c r="DV143" s="152"/>
      <c r="DW143" s="152"/>
      <c r="DX143" s="152"/>
      <c r="DY143" s="152"/>
      <c r="DZ143" s="152"/>
      <c r="EA143" s="152"/>
      <c r="EB143" s="152"/>
      <c r="EC143" s="152"/>
      <c r="ED143" s="152"/>
      <c r="EE143" s="152"/>
      <c r="EF143" s="152"/>
      <c r="EG143" s="152"/>
      <c r="EH143" s="152"/>
      <c r="EI143" s="152"/>
      <c r="EJ143" s="152"/>
      <c r="EK143" s="152"/>
      <c r="EL143" s="152"/>
      <c r="EM143" s="152"/>
      <c r="EN143" s="152"/>
      <c r="EO143" s="152"/>
      <c r="EP143" s="152"/>
      <c r="EQ143" s="152"/>
    </row>
    <row r="144" spans="1:147" ht="25.5">
      <c r="A144" s="148">
        <v>41628</v>
      </c>
      <c r="B144" s="289">
        <v>100</v>
      </c>
      <c r="C144" s="280" t="s">
        <v>342</v>
      </c>
      <c r="D144" s="280" t="s">
        <v>343</v>
      </c>
      <c r="E144" s="150"/>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52"/>
      <c r="DA144" s="152"/>
      <c r="DB144" s="152"/>
      <c r="DC144" s="152"/>
      <c r="DD144" s="152"/>
      <c r="DE144" s="152"/>
      <c r="DF144" s="152"/>
      <c r="DG144" s="152"/>
      <c r="DH144" s="152"/>
      <c r="DI144" s="152"/>
      <c r="DJ144" s="152"/>
      <c r="DK144" s="152"/>
      <c r="DL144" s="152"/>
      <c r="DM144" s="152"/>
      <c r="DN144" s="152"/>
      <c r="DO144" s="152"/>
      <c r="DP144" s="152"/>
      <c r="DQ144" s="152"/>
      <c r="DR144" s="152"/>
      <c r="DS144" s="152"/>
      <c r="DT144" s="152"/>
      <c r="DU144" s="152"/>
      <c r="DV144" s="152"/>
      <c r="DW144" s="152"/>
      <c r="DX144" s="152"/>
      <c r="DY144" s="152"/>
      <c r="DZ144" s="152"/>
      <c r="EA144" s="152"/>
      <c r="EB144" s="152"/>
      <c r="EC144" s="152"/>
      <c r="ED144" s="152"/>
      <c r="EE144" s="152"/>
      <c r="EF144" s="152"/>
      <c r="EG144" s="152"/>
      <c r="EH144" s="152"/>
      <c r="EI144" s="152"/>
      <c r="EJ144" s="152"/>
      <c r="EK144" s="152"/>
      <c r="EL144" s="152"/>
      <c r="EM144" s="152"/>
      <c r="EN144" s="152"/>
      <c r="EO144" s="152"/>
      <c r="EP144" s="152"/>
      <c r="EQ144" s="152"/>
    </row>
    <row r="145" spans="1:147" ht="25.5">
      <c r="A145" s="148">
        <v>41687</v>
      </c>
      <c r="B145" s="289">
        <v>200</v>
      </c>
      <c r="C145" s="150" t="s">
        <v>344</v>
      </c>
      <c r="D145" s="150" t="s">
        <v>345</v>
      </c>
      <c r="E145" s="150"/>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152"/>
      <c r="CQ145" s="152"/>
      <c r="CR145" s="152"/>
      <c r="CS145" s="152"/>
      <c r="CT145" s="152"/>
      <c r="CU145" s="152"/>
      <c r="CV145" s="152"/>
      <c r="CW145" s="152"/>
      <c r="CX145" s="152"/>
      <c r="CY145" s="152"/>
      <c r="CZ145" s="152"/>
      <c r="DA145" s="152"/>
      <c r="DB145" s="152"/>
      <c r="DC145" s="152"/>
      <c r="DD145" s="152"/>
      <c r="DE145" s="152"/>
      <c r="DF145" s="152"/>
      <c r="DG145" s="152"/>
      <c r="DH145" s="152"/>
      <c r="DI145" s="152"/>
      <c r="DJ145" s="152"/>
      <c r="DK145" s="152"/>
      <c r="DL145" s="152"/>
      <c r="DM145" s="152"/>
      <c r="DN145" s="152"/>
      <c r="DO145" s="152"/>
      <c r="DP145" s="152"/>
      <c r="DQ145" s="152"/>
      <c r="DR145" s="152"/>
      <c r="DS145" s="152"/>
      <c r="DT145" s="152"/>
      <c r="DU145" s="152"/>
      <c r="DV145" s="152"/>
      <c r="DW145" s="152"/>
      <c r="DX145" s="152"/>
      <c r="DY145" s="152"/>
      <c r="DZ145" s="152"/>
      <c r="EA145" s="152"/>
      <c r="EB145" s="152"/>
      <c r="EC145" s="152"/>
      <c r="ED145" s="152"/>
      <c r="EE145" s="152"/>
      <c r="EF145" s="152"/>
      <c r="EG145" s="152"/>
      <c r="EH145" s="152"/>
      <c r="EI145" s="152"/>
      <c r="EJ145" s="152"/>
      <c r="EK145" s="152"/>
      <c r="EL145" s="152"/>
      <c r="EM145" s="152"/>
      <c r="EN145" s="152"/>
      <c r="EO145" s="152"/>
      <c r="EP145" s="152"/>
      <c r="EQ145" s="152"/>
    </row>
    <row r="146" spans="1:147" ht="14.25">
      <c r="A146" s="143"/>
      <c r="B146" s="281"/>
      <c r="C146" s="145"/>
      <c r="D146" s="146"/>
      <c r="E146" s="281"/>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c r="CM146" s="152"/>
      <c r="CN146" s="152"/>
      <c r="CO146" s="152"/>
      <c r="CP146" s="152"/>
      <c r="CQ146" s="152"/>
      <c r="CR146" s="152"/>
      <c r="CS146" s="152"/>
      <c r="CT146" s="152"/>
      <c r="CU146" s="152"/>
      <c r="CV146" s="152"/>
      <c r="CW146" s="152"/>
      <c r="CX146" s="152"/>
      <c r="CY146" s="152"/>
      <c r="CZ146" s="152"/>
      <c r="DA146" s="152"/>
      <c r="DB146" s="152"/>
      <c r="DC146" s="152"/>
      <c r="DD146" s="152"/>
      <c r="DE146" s="152"/>
      <c r="DF146" s="152"/>
      <c r="DG146" s="152"/>
      <c r="DH146" s="152"/>
      <c r="DI146" s="152"/>
      <c r="DJ146" s="152"/>
      <c r="DK146" s="152"/>
      <c r="DL146" s="152"/>
      <c r="DM146" s="152"/>
      <c r="DN146" s="152"/>
      <c r="DO146" s="152"/>
      <c r="DP146" s="152"/>
      <c r="DQ146" s="152"/>
      <c r="DR146" s="152"/>
      <c r="DS146" s="152"/>
      <c r="DT146" s="152"/>
      <c r="DU146" s="152"/>
      <c r="DV146" s="152"/>
      <c r="DW146" s="152"/>
      <c r="DX146" s="152"/>
      <c r="DY146" s="152"/>
      <c r="DZ146" s="152"/>
      <c r="EA146" s="152"/>
      <c r="EB146" s="152"/>
      <c r="EC146" s="152"/>
      <c r="ED146" s="152"/>
      <c r="EE146" s="152"/>
      <c r="EF146" s="152"/>
      <c r="EG146" s="152"/>
      <c r="EH146" s="152"/>
      <c r="EI146" s="152"/>
      <c r="EJ146" s="152"/>
      <c r="EK146" s="152"/>
      <c r="EL146" s="152"/>
      <c r="EM146" s="152"/>
      <c r="EN146" s="152"/>
      <c r="EO146" s="152"/>
      <c r="EP146" s="152"/>
      <c r="EQ146" s="152"/>
    </row>
    <row r="147" spans="1:147" ht="14.25">
      <c r="A147" s="291" t="s">
        <v>152</v>
      </c>
      <c r="B147" s="292"/>
      <c r="C147" s="292"/>
      <c r="D147" s="292"/>
      <c r="E147" s="293"/>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c r="CM147" s="152"/>
      <c r="CN147" s="152"/>
      <c r="CO147" s="152"/>
      <c r="CP147" s="152"/>
      <c r="CQ147" s="152"/>
      <c r="CR147" s="152"/>
      <c r="CS147" s="152"/>
      <c r="CT147" s="152"/>
      <c r="CU147" s="152"/>
      <c r="CV147" s="152"/>
      <c r="CW147" s="152"/>
      <c r="CX147" s="152"/>
      <c r="CY147" s="152"/>
      <c r="CZ147" s="152"/>
      <c r="DA147" s="152"/>
      <c r="DB147" s="152"/>
      <c r="DC147" s="152"/>
      <c r="DD147" s="152"/>
      <c r="DE147" s="152"/>
      <c r="DF147" s="152"/>
      <c r="DG147" s="152"/>
      <c r="DH147" s="152"/>
      <c r="DI147" s="152"/>
      <c r="DJ147" s="152"/>
      <c r="DK147" s="152"/>
      <c r="DL147" s="152"/>
      <c r="DM147" s="152"/>
      <c r="DN147" s="152"/>
      <c r="DO147" s="152"/>
      <c r="DP147" s="152"/>
      <c r="DQ147" s="152"/>
      <c r="DR147" s="152"/>
      <c r="DS147" s="152"/>
      <c r="DT147" s="152"/>
      <c r="DU147" s="152"/>
      <c r="DV147" s="152"/>
      <c r="DW147" s="152"/>
      <c r="DX147" s="152"/>
      <c r="DY147" s="152"/>
      <c r="DZ147" s="152"/>
      <c r="EA147" s="152"/>
      <c r="EB147" s="152"/>
      <c r="EC147" s="152"/>
      <c r="ED147" s="152"/>
      <c r="EE147" s="152"/>
      <c r="EF147" s="152"/>
      <c r="EG147" s="152"/>
      <c r="EH147" s="152"/>
      <c r="EI147" s="152"/>
      <c r="EJ147" s="152"/>
      <c r="EK147" s="152"/>
      <c r="EL147" s="152"/>
      <c r="EM147" s="152"/>
      <c r="EN147" s="152"/>
      <c r="EO147" s="152"/>
      <c r="EP147" s="152"/>
      <c r="EQ147" s="152"/>
    </row>
    <row r="148" spans="1:147" ht="25.5">
      <c r="A148" s="140" t="s">
        <v>3</v>
      </c>
      <c r="B148" s="278" t="s">
        <v>346</v>
      </c>
      <c r="C148" s="141" t="s">
        <v>154</v>
      </c>
      <c r="D148" s="279" t="s">
        <v>141</v>
      </c>
      <c r="E148" s="141"/>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c r="DD148" s="152"/>
      <c r="DE148" s="152"/>
      <c r="DF148" s="152"/>
      <c r="DG148" s="152"/>
      <c r="DH148" s="152"/>
      <c r="DI148" s="152"/>
      <c r="DJ148" s="152"/>
      <c r="DK148" s="152"/>
      <c r="DL148" s="152"/>
      <c r="DM148" s="152"/>
      <c r="DN148" s="152"/>
      <c r="DO148" s="152"/>
      <c r="DP148" s="152"/>
      <c r="DQ148" s="152"/>
      <c r="DR148" s="152"/>
      <c r="DS148" s="152"/>
      <c r="DT148" s="152"/>
      <c r="DU148" s="152"/>
      <c r="DV148" s="152"/>
      <c r="DW148" s="152"/>
      <c r="DX148" s="152"/>
      <c r="DY148" s="152"/>
      <c r="DZ148" s="152"/>
      <c r="EA148" s="152"/>
      <c r="EB148" s="152"/>
      <c r="EC148" s="152"/>
      <c r="ED148" s="152"/>
      <c r="EE148" s="152"/>
      <c r="EF148" s="152"/>
      <c r="EG148" s="152"/>
      <c r="EH148" s="152"/>
      <c r="EI148" s="152"/>
      <c r="EJ148" s="152"/>
      <c r="EK148" s="152"/>
      <c r="EL148" s="152"/>
      <c r="EM148" s="152"/>
      <c r="EN148" s="152"/>
      <c r="EO148" s="152"/>
      <c r="EP148" s="152"/>
      <c r="EQ148" s="152"/>
    </row>
    <row r="149" spans="1:147" s="198" customFormat="1" ht="14.25">
      <c r="A149" s="177">
        <v>41480</v>
      </c>
      <c r="B149" s="178">
        <v>484.16</v>
      </c>
      <c r="C149" s="253" t="s">
        <v>347</v>
      </c>
      <c r="D149" s="266" t="s">
        <v>348</v>
      </c>
      <c r="E149" s="282"/>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7"/>
      <c r="BP149" s="197"/>
      <c r="BQ149" s="197"/>
      <c r="BR149" s="197"/>
      <c r="BS149" s="197"/>
      <c r="BT149" s="197"/>
      <c r="BU149" s="197"/>
      <c r="BV149" s="197"/>
      <c r="BW149" s="197"/>
      <c r="BX149" s="197"/>
      <c r="BY149" s="197"/>
      <c r="BZ149" s="197"/>
      <c r="CA149" s="197"/>
      <c r="CB149" s="197"/>
      <c r="CC149" s="197"/>
      <c r="CD149" s="197"/>
      <c r="CE149" s="197"/>
      <c r="CF149" s="197"/>
      <c r="CG149" s="197"/>
      <c r="CH149" s="197"/>
      <c r="CI149" s="197"/>
      <c r="CJ149" s="197"/>
      <c r="CK149" s="197"/>
      <c r="CL149" s="197"/>
      <c r="CM149" s="197"/>
      <c r="CN149" s="197"/>
      <c r="CO149" s="197"/>
      <c r="CP149" s="197"/>
      <c r="CQ149" s="197"/>
      <c r="CR149" s="197"/>
      <c r="CS149" s="197"/>
      <c r="CT149" s="197"/>
      <c r="CU149" s="197"/>
      <c r="CV149" s="197"/>
      <c r="CW149" s="197"/>
      <c r="CX149" s="197"/>
      <c r="CY149" s="197"/>
      <c r="CZ149" s="197"/>
      <c r="DA149" s="197"/>
      <c r="DB149" s="197"/>
      <c r="DC149" s="197"/>
      <c r="DD149" s="197"/>
      <c r="DE149" s="197"/>
      <c r="DF149" s="197"/>
      <c r="DG149" s="197"/>
      <c r="DH149" s="197"/>
      <c r="DI149" s="197"/>
      <c r="DJ149" s="197"/>
      <c r="DK149" s="197"/>
      <c r="DL149" s="197"/>
      <c r="DM149" s="197"/>
      <c r="DN149" s="197"/>
      <c r="DO149" s="197"/>
      <c r="DP149" s="197"/>
      <c r="DQ149" s="197"/>
      <c r="DR149" s="197"/>
      <c r="DS149" s="197"/>
      <c r="DT149" s="197"/>
      <c r="DU149" s="197"/>
      <c r="DV149" s="197"/>
      <c r="DW149" s="197"/>
      <c r="DX149" s="197"/>
      <c r="DY149" s="197"/>
      <c r="DZ149" s="197"/>
      <c r="EA149" s="197"/>
      <c r="EB149" s="197"/>
      <c r="EC149" s="197"/>
      <c r="ED149" s="197"/>
      <c r="EE149" s="197"/>
      <c r="EF149" s="197"/>
      <c r="EG149" s="197"/>
      <c r="EH149" s="197"/>
      <c r="EI149" s="197"/>
      <c r="EJ149" s="197"/>
      <c r="EK149" s="197"/>
      <c r="EL149" s="197"/>
      <c r="EM149" s="197"/>
      <c r="EN149" s="197"/>
      <c r="EO149" s="197"/>
      <c r="EP149" s="197"/>
      <c r="EQ149" s="197"/>
    </row>
    <row r="150" spans="1:147" s="198" customFormat="1" ht="14.25">
      <c r="A150" s="177">
        <v>41484</v>
      </c>
      <c r="B150" s="178">
        <v>31.3</v>
      </c>
      <c r="C150" s="239" t="s">
        <v>349</v>
      </c>
      <c r="D150" s="266" t="s">
        <v>348</v>
      </c>
      <c r="E150" s="282"/>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197"/>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7"/>
      <c r="BQ150" s="197"/>
      <c r="BR150" s="197"/>
      <c r="BS150" s="197"/>
      <c r="BT150" s="197"/>
      <c r="BU150" s="197"/>
      <c r="BV150" s="197"/>
      <c r="BW150" s="197"/>
      <c r="BX150" s="197"/>
      <c r="BY150" s="197"/>
      <c r="BZ150" s="197"/>
      <c r="CA150" s="197"/>
      <c r="CB150" s="197"/>
      <c r="CC150" s="197"/>
      <c r="CD150" s="197"/>
      <c r="CE150" s="197"/>
      <c r="CF150" s="197"/>
      <c r="CG150" s="197"/>
      <c r="CH150" s="197"/>
      <c r="CI150" s="197"/>
      <c r="CJ150" s="197"/>
      <c r="CK150" s="197"/>
      <c r="CL150" s="197"/>
      <c r="CM150" s="197"/>
      <c r="CN150" s="197"/>
      <c r="CO150" s="197"/>
      <c r="CP150" s="197"/>
      <c r="CQ150" s="197"/>
      <c r="CR150" s="197"/>
      <c r="CS150" s="197"/>
      <c r="CT150" s="197"/>
      <c r="CU150" s="197"/>
      <c r="CV150" s="197"/>
      <c r="CW150" s="197"/>
      <c r="CX150" s="197"/>
      <c r="CY150" s="197"/>
      <c r="CZ150" s="197"/>
      <c r="DA150" s="197"/>
      <c r="DB150" s="197"/>
      <c r="DC150" s="197"/>
      <c r="DD150" s="197"/>
      <c r="DE150" s="197"/>
      <c r="DF150" s="197"/>
      <c r="DG150" s="197"/>
      <c r="DH150" s="197"/>
      <c r="DI150" s="197"/>
      <c r="DJ150" s="197"/>
      <c r="DK150" s="197"/>
      <c r="DL150" s="197"/>
      <c r="DM150" s="197"/>
      <c r="DN150" s="197"/>
      <c r="DO150" s="197"/>
      <c r="DP150" s="197"/>
      <c r="DQ150" s="197"/>
      <c r="DR150" s="197"/>
      <c r="DS150" s="197"/>
      <c r="DT150" s="197"/>
      <c r="DU150" s="197"/>
      <c r="DV150" s="197"/>
      <c r="DW150" s="197"/>
      <c r="DX150" s="197"/>
      <c r="DY150" s="197"/>
      <c r="DZ150" s="197"/>
      <c r="EA150" s="197"/>
      <c r="EB150" s="197"/>
      <c r="EC150" s="197"/>
      <c r="ED150" s="197"/>
      <c r="EE150" s="197"/>
      <c r="EF150" s="197"/>
      <c r="EG150" s="197"/>
      <c r="EH150" s="197"/>
      <c r="EI150" s="197"/>
      <c r="EJ150" s="197"/>
      <c r="EK150" s="197"/>
      <c r="EL150" s="197"/>
      <c r="EM150" s="197"/>
      <c r="EN150" s="197"/>
      <c r="EO150" s="197"/>
      <c r="EP150" s="197"/>
      <c r="EQ150" s="197"/>
    </row>
    <row r="151" spans="1:147" s="198" customFormat="1" ht="14.25">
      <c r="A151" s="177">
        <v>41501</v>
      </c>
      <c r="B151" s="178">
        <v>48.68</v>
      </c>
      <c r="C151" s="253" t="s">
        <v>350</v>
      </c>
      <c r="D151" s="266" t="s">
        <v>348</v>
      </c>
      <c r="E151" s="282"/>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197"/>
      <c r="BR151" s="197"/>
      <c r="BS151" s="197"/>
      <c r="BT151" s="197"/>
      <c r="BU151" s="197"/>
      <c r="BV151" s="197"/>
      <c r="BW151" s="197"/>
      <c r="BX151" s="197"/>
      <c r="BY151" s="197"/>
      <c r="BZ151" s="197"/>
      <c r="CA151" s="197"/>
      <c r="CB151" s="197"/>
      <c r="CC151" s="197"/>
      <c r="CD151" s="197"/>
      <c r="CE151" s="197"/>
      <c r="CF151" s="197"/>
      <c r="CG151" s="197"/>
      <c r="CH151" s="197"/>
      <c r="CI151" s="197"/>
      <c r="CJ151" s="197"/>
      <c r="CK151" s="197"/>
      <c r="CL151" s="197"/>
      <c r="CM151" s="197"/>
      <c r="CN151" s="197"/>
      <c r="CO151" s="197"/>
      <c r="CP151" s="197"/>
      <c r="CQ151" s="197"/>
      <c r="CR151" s="197"/>
      <c r="CS151" s="197"/>
      <c r="CT151" s="197"/>
      <c r="CU151" s="197"/>
      <c r="CV151" s="197"/>
      <c r="CW151" s="197"/>
      <c r="CX151" s="197"/>
      <c r="CY151" s="197"/>
      <c r="CZ151" s="197"/>
      <c r="DA151" s="197"/>
      <c r="DB151" s="197"/>
      <c r="DC151" s="197"/>
      <c r="DD151" s="197"/>
      <c r="DE151" s="197"/>
      <c r="DF151" s="197"/>
      <c r="DG151" s="197"/>
      <c r="DH151" s="197"/>
      <c r="DI151" s="197"/>
      <c r="DJ151" s="197"/>
      <c r="DK151" s="197"/>
      <c r="DL151" s="197"/>
      <c r="DM151" s="197"/>
      <c r="DN151" s="197"/>
      <c r="DO151" s="197"/>
      <c r="DP151" s="197"/>
      <c r="DQ151" s="197"/>
      <c r="DR151" s="197"/>
      <c r="DS151" s="197"/>
      <c r="DT151" s="197"/>
      <c r="DU151" s="197"/>
      <c r="DV151" s="197"/>
      <c r="DW151" s="197"/>
      <c r="DX151" s="197"/>
      <c r="DY151" s="197"/>
      <c r="DZ151" s="197"/>
      <c r="EA151" s="197"/>
      <c r="EB151" s="197"/>
      <c r="EC151" s="197"/>
      <c r="ED151" s="197"/>
      <c r="EE151" s="197"/>
      <c r="EF151" s="197"/>
      <c r="EG151" s="197"/>
      <c r="EH151" s="197"/>
      <c r="EI151" s="197"/>
      <c r="EJ151" s="197"/>
      <c r="EK151" s="197"/>
      <c r="EL151" s="197"/>
      <c r="EM151" s="197"/>
      <c r="EN151" s="197"/>
      <c r="EO151" s="197"/>
      <c r="EP151" s="197"/>
      <c r="EQ151" s="197"/>
    </row>
    <row r="152" spans="1:147" ht="25.5">
      <c r="A152" s="177">
        <v>41527</v>
      </c>
      <c r="B152" s="178">
        <v>138.43</v>
      </c>
      <c r="C152" s="179" t="s">
        <v>351</v>
      </c>
      <c r="D152" s="266" t="s">
        <v>348</v>
      </c>
      <c r="E152" s="181"/>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3"/>
      <c r="CA152" s="152"/>
      <c r="CB152" s="152"/>
      <c r="CC152" s="182"/>
      <c r="CD152" s="185"/>
      <c r="CE152" s="182"/>
      <c r="CF152" s="182"/>
      <c r="CG152" s="182"/>
      <c r="CH152" s="182"/>
      <c r="CI152" s="182"/>
      <c r="CJ152" s="182"/>
      <c r="CK152" s="183"/>
      <c r="CL152" s="182"/>
      <c r="CM152" s="182"/>
      <c r="CN152" s="183"/>
      <c r="CO152" s="186"/>
      <c r="CP152" s="186"/>
      <c r="CQ152" s="184"/>
      <c r="CR152" s="182"/>
      <c r="CS152" s="185"/>
      <c r="CT152" s="182"/>
      <c r="CU152" s="185"/>
      <c r="CV152" s="185"/>
      <c r="CW152" s="185"/>
      <c r="CX152" s="185"/>
      <c r="CY152" s="185"/>
      <c r="CZ152" s="182"/>
      <c r="DA152" s="182"/>
      <c r="DB152" s="182"/>
      <c r="DC152" s="182"/>
      <c r="DD152" s="185"/>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7"/>
      <c r="EF152" s="182"/>
      <c r="EG152" s="182"/>
      <c r="EH152" s="182"/>
      <c r="EI152" s="182"/>
      <c r="EJ152" s="182"/>
      <c r="EK152" s="182"/>
      <c r="EL152" s="182"/>
      <c r="EM152" s="182"/>
      <c r="EN152" s="182"/>
      <c r="EO152" s="182" t="s">
        <v>352</v>
      </c>
      <c r="EP152" s="152"/>
      <c r="EQ152" s="152"/>
    </row>
    <row r="153" spans="1:147" s="198" customFormat="1" ht="14.25">
      <c r="A153" s="177">
        <v>41540</v>
      </c>
      <c r="B153" s="178">
        <v>559.98</v>
      </c>
      <c r="C153" s="253" t="s">
        <v>353</v>
      </c>
      <c r="D153" s="266" t="s">
        <v>348</v>
      </c>
      <c r="E153" s="282"/>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7"/>
      <c r="BP153" s="197"/>
      <c r="BQ153" s="197"/>
      <c r="BR153" s="197"/>
      <c r="BS153" s="197"/>
      <c r="BT153" s="197"/>
      <c r="BU153" s="197"/>
      <c r="BV153" s="197"/>
      <c r="BW153" s="197"/>
      <c r="BX153" s="197"/>
      <c r="BY153" s="197"/>
      <c r="BZ153" s="197"/>
      <c r="CA153" s="197"/>
      <c r="CB153" s="197"/>
      <c r="CC153" s="197"/>
      <c r="CD153" s="197"/>
      <c r="CE153" s="197"/>
      <c r="CF153" s="197"/>
      <c r="CG153" s="197"/>
      <c r="CH153" s="197"/>
      <c r="CI153" s="197"/>
      <c r="CJ153" s="197"/>
      <c r="CK153" s="197"/>
      <c r="CL153" s="197"/>
      <c r="CM153" s="197"/>
      <c r="CN153" s="197"/>
      <c r="CO153" s="197"/>
      <c r="CP153" s="197"/>
      <c r="CQ153" s="197"/>
      <c r="CR153" s="197"/>
      <c r="CS153" s="197"/>
      <c r="CT153" s="197"/>
      <c r="CU153" s="197"/>
      <c r="CV153" s="197"/>
      <c r="CW153" s="197"/>
      <c r="CX153" s="197"/>
      <c r="CY153" s="197"/>
      <c r="CZ153" s="197"/>
      <c r="DA153" s="197"/>
      <c r="DB153" s="197"/>
      <c r="DC153" s="197"/>
      <c r="DD153" s="197"/>
      <c r="DE153" s="197"/>
      <c r="DF153" s="197"/>
      <c r="DG153" s="197"/>
      <c r="DH153" s="197"/>
      <c r="DI153" s="197"/>
      <c r="DJ153" s="197"/>
      <c r="DK153" s="197"/>
      <c r="DL153" s="197"/>
      <c r="DM153" s="197"/>
      <c r="DN153" s="197"/>
      <c r="DO153" s="197"/>
      <c r="DP153" s="197"/>
      <c r="DQ153" s="197"/>
      <c r="DR153" s="197"/>
      <c r="DS153" s="197"/>
      <c r="DT153" s="197"/>
      <c r="DU153" s="197"/>
      <c r="DV153" s="197"/>
      <c r="DW153" s="197"/>
      <c r="DX153" s="197"/>
      <c r="DY153" s="197"/>
      <c r="DZ153" s="197"/>
      <c r="EA153" s="197"/>
      <c r="EB153" s="197"/>
      <c r="EC153" s="197"/>
      <c r="ED153" s="197"/>
      <c r="EE153" s="197"/>
      <c r="EF153" s="197"/>
      <c r="EG153" s="197"/>
      <c r="EH153" s="197"/>
      <c r="EI153" s="197"/>
      <c r="EJ153" s="197"/>
      <c r="EK153" s="197"/>
      <c r="EL153" s="197"/>
      <c r="EM153" s="197"/>
      <c r="EN153" s="197"/>
      <c r="EO153" s="197"/>
      <c r="EP153" s="197"/>
      <c r="EQ153" s="197"/>
    </row>
    <row r="154" spans="1:147" ht="14.25">
      <c r="A154" s="177">
        <v>41562</v>
      </c>
      <c r="B154" s="178">
        <v>91.28</v>
      </c>
      <c r="C154" s="72" t="s">
        <v>354</v>
      </c>
      <c r="D154" s="266" t="s">
        <v>348</v>
      </c>
      <c r="E154" s="240"/>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c r="DE154" s="152"/>
      <c r="DF154" s="152"/>
      <c r="DG154" s="152"/>
      <c r="DH154" s="152"/>
      <c r="DI154" s="152"/>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2"/>
      <c r="EG154" s="152"/>
      <c r="EH154" s="152"/>
      <c r="EI154" s="152"/>
      <c r="EJ154" s="152"/>
      <c r="EK154" s="152"/>
      <c r="EL154" s="152"/>
      <c r="EM154" s="152"/>
      <c r="EN154" s="152"/>
      <c r="EO154" s="152"/>
      <c r="EP154" s="152"/>
      <c r="EQ154" s="152"/>
    </row>
    <row r="155" spans="1:147" ht="14.25">
      <c r="A155" s="177">
        <v>41599</v>
      </c>
      <c r="B155" s="178">
        <v>93.9</v>
      </c>
      <c r="C155" s="199" t="s">
        <v>355</v>
      </c>
      <c r="D155" s="266" t="s">
        <v>348</v>
      </c>
      <c r="E155" s="240"/>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52"/>
      <c r="DA155" s="152"/>
      <c r="DB155" s="152"/>
      <c r="DC155" s="152"/>
      <c r="DD155" s="152"/>
      <c r="DE155" s="152"/>
      <c r="DF155" s="152"/>
      <c r="DG155" s="152"/>
      <c r="DH155" s="152"/>
      <c r="DI155" s="152"/>
      <c r="DJ155" s="152"/>
      <c r="DK155" s="152"/>
      <c r="DL155" s="152"/>
      <c r="DM155" s="152"/>
      <c r="DN155" s="152"/>
      <c r="DO155" s="152"/>
      <c r="DP155" s="152"/>
      <c r="DQ155" s="152"/>
      <c r="DR155" s="152"/>
      <c r="DS155" s="152"/>
      <c r="DT155" s="152"/>
      <c r="DU155" s="152"/>
      <c r="DV155" s="152"/>
      <c r="DW155" s="152"/>
      <c r="DX155" s="152"/>
      <c r="DY155" s="152"/>
      <c r="DZ155" s="152"/>
      <c r="EA155" s="152"/>
      <c r="EB155" s="152"/>
      <c r="EC155" s="152"/>
      <c r="ED155" s="152"/>
      <c r="EE155" s="152"/>
      <c r="EF155" s="152"/>
      <c r="EG155" s="152"/>
      <c r="EH155" s="152"/>
      <c r="EI155" s="152"/>
      <c r="EJ155" s="152"/>
      <c r="EK155" s="152"/>
      <c r="EL155" s="152"/>
      <c r="EM155" s="152"/>
      <c r="EN155" s="152"/>
      <c r="EO155" s="152"/>
      <c r="EP155" s="152"/>
      <c r="EQ155" s="152"/>
    </row>
    <row r="156" spans="1:147" ht="14.25">
      <c r="A156" s="177">
        <v>41815</v>
      </c>
      <c r="B156" s="178">
        <v>41.98</v>
      </c>
      <c r="C156" s="72" t="s">
        <v>356</v>
      </c>
      <c r="D156" s="266" t="s">
        <v>357</v>
      </c>
      <c r="E156" s="240"/>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152"/>
      <c r="CA156" s="152"/>
      <c r="CB156" s="152"/>
      <c r="CC156" s="152"/>
      <c r="CD156" s="152"/>
      <c r="CE156" s="152"/>
      <c r="CF156" s="152"/>
      <c r="CG156" s="152"/>
      <c r="CH156" s="152"/>
      <c r="CI156" s="152"/>
      <c r="CJ156" s="152"/>
      <c r="CK156" s="152"/>
      <c r="CL156" s="152"/>
      <c r="CM156" s="152"/>
      <c r="CN156" s="152"/>
      <c r="CO156" s="152"/>
      <c r="CP156" s="152"/>
      <c r="CQ156" s="152"/>
      <c r="CR156" s="152"/>
      <c r="CS156" s="152"/>
      <c r="CT156" s="152"/>
      <c r="CU156" s="152"/>
      <c r="CV156" s="152"/>
      <c r="CW156" s="152"/>
      <c r="CX156" s="152"/>
      <c r="CY156" s="152"/>
      <c r="CZ156" s="152"/>
      <c r="DA156" s="152"/>
      <c r="DB156" s="152"/>
      <c r="DC156" s="152"/>
      <c r="DD156" s="152"/>
      <c r="DE156" s="152"/>
      <c r="DF156" s="152"/>
      <c r="DG156" s="152"/>
      <c r="DH156" s="152"/>
      <c r="DI156" s="152"/>
      <c r="DJ156" s="152"/>
      <c r="DK156" s="152"/>
      <c r="DL156" s="152"/>
      <c r="DM156" s="152"/>
      <c r="DN156" s="152"/>
      <c r="DO156" s="152"/>
      <c r="DP156" s="152"/>
      <c r="DQ156" s="152"/>
      <c r="DR156" s="152"/>
      <c r="DS156" s="152"/>
      <c r="DT156" s="152"/>
      <c r="DU156" s="152"/>
      <c r="DV156" s="152"/>
      <c r="DW156" s="152"/>
      <c r="DX156" s="152"/>
      <c r="DY156" s="152"/>
      <c r="DZ156" s="152"/>
      <c r="EA156" s="152"/>
      <c r="EB156" s="152"/>
      <c r="EC156" s="152"/>
      <c r="ED156" s="152"/>
      <c r="EE156" s="152"/>
      <c r="EF156" s="152"/>
      <c r="EG156" s="152"/>
      <c r="EH156" s="152"/>
      <c r="EI156" s="152"/>
      <c r="EJ156" s="152"/>
      <c r="EK156" s="152"/>
      <c r="EL156" s="152"/>
      <c r="EM156" s="152"/>
      <c r="EN156" s="152"/>
      <c r="EO156" s="152"/>
      <c r="EP156" s="152"/>
      <c r="EQ156" s="152"/>
    </row>
    <row r="157" spans="1:147" ht="14.25">
      <c r="A157" s="177">
        <v>41822</v>
      </c>
      <c r="B157" s="178">
        <v>81.74</v>
      </c>
      <c r="C157" s="199" t="s">
        <v>358</v>
      </c>
      <c r="D157" s="266" t="s">
        <v>156</v>
      </c>
      <c r="E157" s="240"/>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c r="CM157" s="152"/>
      <c r="CN157" s="152"/>
      <c r="CO157" s="152"/>
      <c r="CP157" s="152"/>
      <c r="CQ157" s="152"/>
      <c r="CR157" s="152"/>
      <c r="CS157" s="152"/>
      <c r="CT157" s="152"/>
      <c r="CU157" s="152"/>
      <c r="CV157" s="152"/>
      <c r="CW157" s="152"/>
      <c r="CX157" s="152"/>
      <c r="CY157" s="152"/>
      <c r="CZ157" s="152"/>
      <c r="DA157" s="152"/>
      <c r="DB157" s="152"/>
      <c r="DC157" s="152"/>
      <c r="DD157" s="152"/>
      <c r="DE157" s="152"/>
      <c r="DF157" s="152"/>
      <c r="DG157" s="152"/>
      <c r="DH157" s="152"/>
      <c r="DI157" s="152"/>
      <c r="DJ157" s="152"/>
      <c r="DK157" s="152"/>
      <c r="DL157" s="152"/>
      <c r="DM157" s="152"/>
      <c r="DN157" s="152"/>
      <c r="DO157" s="152"/>
      <c r="DP157" s="152"/>
      <c r="DQ157" s="152"/>
      <c r="DR157" s="152"/>
      <c r="DS157" s="152"/>
      <c r="DT157" s="152"/>
      <c r="DU157" s="152"/>
      <c r="DV157" s="152"/>
      <c r="DW157" s="152"/>
      <c r="DX157" s="152"/>
      <c r="DY157" s="152"/>
      <c r="DZ157" s="152"/>
      <c r="EA157" s="152"/>
      <c r="EB157" s="152"/>
      <c r="EC157" s="152"/>
      <c r="ED157" s="152"/>
      <c r="EE157" s="152"/>
      <c r="EF157" s="152"/>
      <c r="EG157" s="152"/>
      <c r="EH157" s="152"/>
      <c r="EI157" s="152"/>
      <c r="EJ157" s="152"/>
      <c r="EK157" s="152"/>
      <c r="EL157" s="152"/>
      <c r="EM157" s="152"/>
      <c r="EN157" s="152"/>
      <c r="EO157" s="152"/>
      <c r="EP157" s="152"/>
      <c r="EQ157" s="152"/>
    </row>
    <row r="158" spans="1:147" ht="14.25">
      <c r="A158" s="177"/>
      <c r="B158" s="178"/>
      <c r="C158" s="199"/>
      <c r="D158" s="266"/>
      <c r="E158" s="240"/>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52"/>
      <c r="CU158" s="152"/>
      <c r="CV158" s="152"/>
      <c r="CW158" s="152"/>
      <c r="CX158" s="152"/>
      <c r="CY158" s="152"/>
      <c r="CZ158" s="152"/>
      <c r="DA158" s="152"/>
      <c r="DB158" s="152"/>
      <c r="DC158" s="152"/>
      <c r="DD158" s="152"/>
      <c r="DE158" s="152"/>
      <c r="DF158" s="152"/>
      <c r="DG158" s="152"/>
      <c r="DH158" s="152"/>
      <c r="DI158" s="152"/>
      <c r="DJ158" s="152"/>
      <c r="DK158" s="152"/>
      <c r="DL158" s="152"/>
      <c r="DM158" s="152"/>
      <c r="DN158" s="152"/>
      <c r="DO158" s="152"/>
      <c r="DP158" s="152"/>
      <c r="DQ158" s="152"/>
      <c r="DR158" s="152"/>
      <c r="DS158" s="152"/>
      <c r="DT158" s="152"/>
      <c r="DU158" s="152"/>
      <c r="DV158" s="152"/>
      <c r="DW158" s="152"/>
      <c r="DX158" s="152"/>
      <c r="DY158" s="152"/>
      <c r="DZ158" s="152"/>
      <c r="EA158" s="152"/>
      <c r="EB158" s="152"/>
      <c r="EC158" s="152"/>
      <c r="ED158" s="152"/>
      <c r="EE158" s="152"/>
      <c r="EF158" s="152"/>
      <c r="EG158" s="152"/>
      <c r="EH158" s="152"/>
      <c r="EI158" s="152"/>
      <c r="EJ158" s="152"/>
      <c r="EK158" s="152"/>
      <c r="EL158" s="152"/>
      <c r="EM158" s="152"/>
      <c r="EN158" s="152"/>
      <c r="EO158" s="152"/>
      <c r="EP158" s="152"/>
      <c r="EQ158" s="152"/>
    </row>
    <row r="159" spans="1:147" ht="14.25">
      <c r="A159" s="140" t="s">
        <v>359</v>
      </c>
      <c r="B159" s="288">
        <v>1871.45</v>
      </c>
      <c r="C159" s="141"/>
      <c r="D159" s="141"/>
      <c r="E159" s="141"/>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c r="CM159" s="152"/>
      <c r="CN159" s="152"/>
      <c r="CO159" s="152"/>
      <c r="CP159" s="152"/>
      <c r="CQ159" s="152"/>
      <c r="CR159" s="152"/>
      <c r="CS159" s="152"/>
      <c r="CT159" s="152"/>
      <c r="CU159" s="152"/>
      <c r="CV159" s="152"/>
      <c r="CW159" s="152"/>
      <c r="CX159" s="152"/>
      <c r="CY159" s="152"/>
      <c r="CZ159" s="152"/>
      <c r="DA159" s="152"/>
      <c r="DB159" s="152"/>
      <c r="DC159" s="152"/>
      <c r="DD159" s="152"/>
      <c r="DE159" s="152"/>
      <c r="DF159" s="152"/>
      <c r="DG159" s="152"/>
      <c r="DH159" s="152"/>
      <c r="DI159" s="152"/>
      <c r="DJ159" s="152"/>
      <c r="DK159" s="152"/>
      <c r="DL159" s="152"/>
      <c r="DM159" s="152"/>
      <c r="DN159" s="152"/>
      <c r="DO159" s="152"/>
      <c r="DP159" s="152"/>
      <c r="DQ159" s="152"/>
      <c r="DR159" s="152"/>
      <c r="DS159" s="152"/>
      <c r="DT159" s="152"/>
      <c r="DU159" s="152"/>
      <c r="DV159" s="152"/>
      <c r="DW159" s="152"/>
      <c r="DX159" s="152"/>
      <c r="DY159" s="152"/>
      <c r="DZ159" s="152"/>
      <c r="EA159" s="152"/>
      <c r="EB159" s="152"/>
      <c r="EC159" s="152"/>
      <c r="ED159" s="152"/>
      <c r="EE159" s="152"/>
      <c r="EF159" s="152"/>
      <c r="EG159" s="152"/>
      <c r="EH159" s="152"/>
      <c r="EI159" s="152"/>
      <c r="EJ159" s="152"/>
      <c r="EK159" s="152"/>
      <c r="EL159" s="152"/>
      <c r="EM159" s="152"/>
      <c r="EN159" s="152"/>
      <c r="EO159" s="152"/>
      <c r="EP159" s="152"/>
      <c r="EQ159" s="152"/>
    </row>
    <row r="160" spans="1:147" ht="14.25">
      <c r="A160" s="184"/>
      <c r="B160" s="185"/>
      <c r="C160" s="275"/>
      <c r="D160" s="191"/>
      <c r="E160" s="276"/>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c r="BR160" s="182"/>
      <c r="BS160" s="182"/>
      <c r="BT160" s="182"/>
      <c r="BU160" s="182"/>
      <c r="BV160" s="182"/>
      <c r="BW160" s="182"/>
      <c r="BX160" s="182"/>
      <c r="BY160" s="182"/>
      <c r="BZ160" s="183"/>
      <c r="CA160" s="184"/>
      <c r="CB160" s="184"/>
      <c r="CC160" s="182"/>
      <c r="CD160" s="185"/>
      <c r="CE160" s="182"/>
      <c r="CF160" s="182"/>
      <c r="CG160" s="182"/>
      <c r="CH160" s="182"/>
      <c r="CI160" s="182"/>
      <c r="CJ160" s="182"/>
      <c r="CK160" s="183"/>
      <c r="CL160" s="182"/>
      <c r="CM160" s="182"/>
      <c r="CN160" s="183"/>
      <c r="CO160" s="186"/>
      <c r="CP160" s="186"/>
      <c r="CQ160" s="184"/>
      <c r="CR160" s="182"/>
      <c r="CS160" s="185"/>
      <c r="CT160" s="182"/>
      <c r="CU160" s="185"/>
      <c r="CV160" s="185"/>
      <c r="CW160" s="185"/>
      <c r="CX160" s="185"/>
      <c r="CY160" s="185"/>
      <c r="CZ160" s="182"/>
      <c r="DA160" s="182"/>
      <c r="DB160" s="182"/>
      <c r="DC160" s="182"/>
      <c r="DD160" s="185"/>
      <c r="DE160" s="182"/>
      <c r="DF160" s="182"/>
      <c r="DG160" s="182"/>
      <c r="DH160" s="182"/>
      <c r="DI160" s="182"/>
      <c r="DJ160" s="182"/>
      <c r="DK160" s="182"/>
      <c r="DL160" s="182"/>
      <c r="DM160" s="182"/>
      <c r="DN160" s="182"/>
      <c r="DO160" s="182"/>
      <c r="DP160" s="182"/>
      <c r="DQ160" s="182"/>
      <c r="DR160" s="182"/>
      <c r="DS160" s="182"/>
      <c r="DT160" s="182"/>
      <c r="DU160" s="182"/>
      <c r="DV160" s="182"/>
      <c r="DW160" s="182"/>
      <c r="DX160" s="182"/>
      <c r="DY160" s="182"/>
      <c r="DZ160" s="182"/>
      <c r="EA160" s="182"/>
      <c r="EB160" s="182"/>
      <c r="EC160" s="182"/>
      <c r="ED160" s="182"/>
      <c r="EE160" s="187"/>
      <c r="EF160" s="182"/>
      <c r="EG160" s="182"/>
      <c r="EH160" s="182"/>
      <c r="EI160" s="182"/>
      <c r="EJ160" s="182"/>
      <c r="EK160" s="182"/>
      <c r="EL160" s="182"/>
      <c r="EM160" s="182"/>
      <c r="EN160" s="182"/>
      <c r="EO160" s="182"/>
      <c r="EP160" s="152"/>
      <c r="EQ160" s="152"/>
    </row>
    <row r="161" spans="1:147" ht="14.25">
      <c r="A161" s="184"/>
      <c r="B161" s="185"/>
      <c r="C161" s="275"/>
      <c r="D161" s="191"/>
      <c r="E161" s="276"/>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182"/>
      <c r="BT161" s="182"/>
      <c r="BU161" s="182"/>
      <c r="BV161" s="182"/>
      <c r="BW161" s="182"/>
      <c r="BX161" s="182"/>
      <c r="BY161" s="182"/>
      <c r="BZ161" s="183"/>
      <c r="CA161" s="184"/>
      <c r="CB161" s="184"/>
      <c r="CC161" s="182"/>
      <c r="CD161" s="185"/>
      <c r="CE161" s="182"/>
      <c r="CF161" s="182"/>
      <c r="CG161" s="182"/>
      <c r="CH161" s="182"/>
      <c r="CI161" s="182"/>
      <c r="CJ161" s="182"/>
      <c r="CK161" s="183"/>
      <c r="CL161" s="182"/>
      <c r="CM161" s="182"/>
      <c r="CN161" s="183"/>
      <c r="CO161" s="186"/>
      <c r="CP161" s="186"/>
      <c r="CQ161" s="184"/>
      <c r="CR161" s="182"/>
      <c r="CS161" s="185"/>
      <c r="CT161" s="182"/>
      <c r="CU161" s="185"/>
      <c r="CV161" s="185"/>
      <c r="CW161" s="185"/>
      <c r="CX161" s="185"/>
      <c r="CY161" s="185"/>
      <c r="CZ161" s="182"/>
      <c r="DA161" s="182"/>
      <c r="DB161" s="182"/>
      <c r="DC161" s="182"/>
      <c r="DD161" s="185"/>
      <c r="DE161" s="182"/>
      <c r="DF161" s="182"/>
      <c r="DG161" s="182"/>
      <c r="DH161" s="182"/>
      <c r="DI161" s="182"/>
      <c r="DJ161" s="182"/>
      <c r="DK161" s="182"/>
      <c r="DL161" s="182"/>
      <c r="DM161" s="182"/>
      <c r="DN161" s="182"/>
      <c r="DO161" s="182"/>
      <c r="DP161" s="182"/>
      <c r="DQ161" s="182"/>
      <c r="DR161" s="182"/>
      <c r="DS161" s="182"/>
      <c r="DT161" s="182"/>
      <c r="DU161" s="182"/>
      <c r="DV161" s="182"/>
      <c r="DW161" s="182"/>
      <c r="DX161" s="182"/>
      <c r="DY161" s="182"/>
      <c r="DZ161" s="182"/>
      <c r="EA161" s="182"/>
      <c r="EB161" s="182"/>
      <c r="EC161" s="182"/>
      <c r="ED161" s="182"/>
      <c r="EE161" s="187"/>
      <c r="EF161" s="182"/>
      <c r="EG161" s="182"/>
      <c r="EH161" s="182"/>
      <c r="EI161" s="182"/>
      <c r="EJ161" s="182"/>
      <c r="EK161" s="182"/>
      <c r="EL161" s="182"/>
      <c r="EM161" s="182"/>
      <c r="EN161" s="182"/>
      <c r="EO161" s="182"/>
      <c r="EP161" s="152"/>
      <c r="EQ161" s="152"/>
    </row>
  </sheetData>
  <sheetProtection/>
  <mergeCells count="16">
    <mergeCell ref="A147:E147"/>
    <mergeCell ref="A2:E2"/>
    <mergeCell ref="A1:E1"/>
    <mergeCell ref="A3:E3"/>
    <mergeCell ref="A113:E113"/>
    <mergeCell ref="A118:E118"/>
    <mergeCell ref="A133:E133"/>
    <mergeCell ref="A140:E140"/>
    <mergeCell ref="A141:E141"/>
    <mergeCell ref="A142:E142"/>
    <mergeCell ref="A4:E4"/>
    <mergeCell ref="A5:E5"/>
    <mergeCell ref="A54:E54"/>
    <mergeCell ref="A74:E74"/>
    <mergeCell ref="A75:E75"/>
    <mergeCell ref="A101:E10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Q144"/>
  <sheetViews>
    <sheetView zoomScalePageLayoutView="0" workbookViewId="0" topLeftCell="A97">
      <selection activeCell="A7" sqref="A7"/>
    </sheetView>
  </sheetViews>
  <sheetFormatPr defaultColWidth="9.140625" defaultRowHeight="15"/>
  <cols>
    <col min="1" max="1" width="17.00390625" style="8" customWidth="1"/>
    <col min="2" max="2" width="18.421875" style="8" customWidth="1"/>
    <col min="3" max="3" width="56.140625" style="28" customWidth="1"/>
    <col min="4" max="4" width="26.57421875" style="28" customWidth="1"/>
    <col min="5" max="5" width="20.7109375" style="28" customWidth="1"/>
    <col min="6" max="6" width="51.57421875" style="28" customWidth="1"/>
    <col min="7" max="16384" width="9.140625" style="8" customWidth="1"/>
  </cols>
  <sheetData>
    <row r="1" spans="1:6" s="2" customFormat="1" ht="15.75">
      <c r="A1" s="295" t="s">
        <v>0</v>
      </c>
      <c r="B1" s="295"/>
      <c r="C1" s="295"/>
      <c r="D1" s="295"/>
      <c r="E1" s="295"/>
      <c r="F1" s="3"/>
    </row>
    <row r="2" spans="1:145" s="2" customFormat="1" ht="15.75">
      <c r="A2" s="294" t="s">
        <v>159</v>
      </c>
      <c r="B2" s="294"/>
      <c r="C2" s="294"/>
      <c r="D2" s="294"/>
      <c r="E2" s="294"/>
      <c r="F2" s="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row>
    <row r="3" spans="1:145" s="2" customFormat="1" ht="15.75">
      <c r="A3" s="294"/>
      <c r="B3" s="294"/>
      <c r="C3" s="294"/>
      <c r="D3" s="294"/>
      <c r="E3" s="294"/>
      <c r="F3" s="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row>
    <row r="4" spans="1:6" s="6" customFormat="1" ht="12.75">
      <c r="A4" s="304" t="s">
        <v>1</v>
      </c>
      <c r="B4" s="305"/>
      <c r="C4" s="305"/>
      <c r="D4" s="305"/>
      <c r="E4" s="306"/>
      <c r="F4" s="5"/>
    </row>
    <row r="5" spans="1:6" ht="12.75">
      <c r="A5" s="307" t="s">
        <v>2</v>
      </c>
      <c r="B5" s="308"/>
      <c r="C5" s="308"/>
      <c r="D5" s="308"/>
      <c r="E5" s="309"/>
      <c r="F5" s="7"/>
    </row>
    <row r="6" spans="1:145" ht="25.5">
      <c r="A6" s="9" t="s">
        <v>3</v>
      </c>
      <c r="B6" s="9" t="s">
        <v>4</v>
      </c>
      <c r="C6" s="10" t="s">
        <v>5</v>
      </c>
      <c r="D6" s="10" t="s">
        <v>6</v>
      </c>
      <c r="E6" s="9" t="s">
        <v>7</v>
      </c>
      <c r="F6" s="11"/>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row>
    <row r="7" spans="1:145" ht="38.25">
      <c r="A7" s="13">
        <v>41474.5</v>
      </c>
      <c r="B7" s="14">
        <v>43.5</v>
      </c>
      <c r="C7" s="15" t="s">
        <v>8</v>
      </c>
      <c r="D7" s="16" t="s">
        <v>9</v>
      </c>
      <c r="E7" s="15" t="s">
        <v>10</v>
      </c>
      <c r="F7" s="17"/>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9"/>
      <c r="CC7" s="20"/>
      <c r="CD7" s="18"/>
      <c r="CE7" s="21"/>
      <c r="CF7" s="18"/>
      <c r="CG7" s="18"/>
      <c r="CH7" s="18"/>
      <c r="CI7" s="18"/>
      <c r="CJ7" s="18"/>
      <c r="CK7" s="18"/>
      <c r="CL7" s="19"/>
      <c r="CM7" s="18"/>
      <c r="CN7" s="18"/>
      <c r="CO7" s="19"/>
      <c r="CP7" s="22"/>
      <c r="CQ7" s="22"/>
      <c r="CR7" s="20"/>
      <c r="CS7" s="18"/>
      <c r="CT7" s="21"/>
      <c r="CU7" s="18"/>
      <c r="CV7" s="21"/>
      <c r="CW7" s="21"/>
      <c r="CX7" s="21"/>
      <c r="CY7" s="21"/>
      <c r="CZ7" s="21"/>
      <c r="DA7" s="18"/>
      <c r="DB7" s="18"/>
      <c r="DC7" s="18"/>
      <c r="DD7" s="18"/>
      <c r="DE7" s="21"/>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23"/>
      <c r="EG7" s="18"/>
      <c r="EH7" s="18"/>
      <c r="EI7" s="18"/>
      <c r="EJ7" s="18"/>
      <c r="EK7" s="18"/>
      <c r="EL7" s="18"/>
      <c r="EM7" s="18"/>
      <c r="EN7" s="18"/>
      <c r="EO7" s="18"/>
    </row>
    <row r="8" spans="1:6" ht="25.5">
      <c r="A8" s="13">
        <v>41556.5</v>
      </c>
      <c r="B8" s="14">
        <v>37.55</v>
      </c>
      <c r="C8" s="24" t="s">
        <v>11</v>
      </c>
      <c r="D8" s="24" t="s">
        <v>12</v>
      </c>
      <c r="E8" s="24" t="s">
        <v>10</v>
      </c>
      <c r="F8" s="17"/>
    </row>
    <row r="9" spans="1:6" ht="25.5">
      <c r="A9" s="13">
        <v>41564.5</v>
      </c>
      <c r="B9" s="14">
        <v>12.61</v>
      </c>
      <c r="C9" s="24" t="s">
        <v>13</v>
      </c>
      <c r="D9" s="24" t="s">
        <v>12</v>
      </c>
      <c r="E9" s="24" t="s">
        <v>10</v>
      </c>
      <c r="F9" s="17"/>
    </row>
    <row r="10" spans="1:6" ht="25.5">
      <c r="A10" s="25" t="s">
        <v>14</v>
      </c>
      <c r="B10" s="14">
        <v>149.26</v>
      </c>
      <c r="C10" s="24" t="s">
        <v>15</v>
      </c>
      <c r="D10" s="24" t="s">
        <v>16</v>
      </c>
      <c r="E10" s="24" t="s">
        <v>17</v>
      </c>
      <c r="F10" s="17"/>
    </row>
    <row r="11" spans="1:6" ht="12.75">
      <c r="A11" s="13">
        <v>41591.5</v>
      </c>
      <c r="B11" s="14">
        <v>10.43</v>
      </c>
      <c r="C11" s="24" t="s">
        <v>18</v>
      </c>
      <c r="D11" s="16" t="s">
        <v>19</v>
      </c>
      <c r="E11" s="24" t="s">
        <v>10</v>
      </c>
      <c r="F11" s="17"/>
    </row>
    <row r="12" spans="1:6" ht="25.5">
      <c r="A12" s="13">
        <v>41600.5</v>
      </c>
      <c r="B12" s="14">
        <v>145</v>
      </c>
      <c r="C12" s="24" t="s">
        <v>20</v>
      </c>
      <c r="D12" s="24" t="s">
        <v>12</v>
      </c>
      <c r="E12" s="24" t="s">
        <v>10</v>
      </c>
      <c r="F12" s="17"/>
    </row>
    <row r="13" spans="1:6" ht="25.5">
      <c r="A13" s="13">
        <v>41584.5</v>
      </c>
      <c r="B13" s="14">
        <v>25.43</v>
      </c>
      <c r="C13" s="24" t="s">
        <v>21</v>
      </c>
      <c r="D13" s="24" t="s">
        <v>12</v>
      </c>
      <c r="E13" s="24" t="s">
        <v>10</v>
      </c>
      <c r="F13" s="17"/>
    </row>
    <row r="14" spans="1:6" ht="25.5">
      <c r="A14" s="13">
        <v>41631.5</v>
      </c>
      <c r="B14" s="14">
        <v>7.04</v>
      </c>
      <c r="C14" s="24" t="s">
        <v>22</v>
      </c>
      <c r="D14" s="24" t="s">
        <v>23</v>
      </c>
      <c r="E14" s="24" t="s">
        <v>10</v>
      </c>
      <c r="F14" s="17"/>
    </row>
    <row r="15" spans="1:6" ht="25.5">
      <c r="A15" s="13">
        <v>41631.5</v>
      </c>
      <c r="B15" s="14">
        <v>258</v>
      </c>
      <c r="C15" s="24" t="s">
        <v>24</v>
      </c>
      <c r="D15" s="24" t="s">
        <v>12</v>
      </c>
      <c r="E15" s="24" t="s">
        <v>10</v>
      </c>
      <c r="F15" s="17"/>
    </row>
    <row r="16" spans="1:6" ht="12.75">
      <c r="A16" s="13">
        <v>41639.5</v>
      </c>
      <c r="B16" s="14">
        <v>12</v>
      </c>
      <c r="C16" s="24" t="s">
        <v>25</v>
      </c>
      <c r="D16" s="16" t="s">
        <v>19</v>
      </c>
      <c r="E16" s="24" t="s">
        <v>10</v>
      </c>
      <c r="F16" s="17"/>
    </row>
    <row r="17" spans="1:6" ht="25.5">
      <c r="A17" s="13">
        <v>41639.5</v>
      </c>
      <c r="B17" s="14">
        <v>10</v>
      </c>
      <c r="C17" s="24" t="s">
        <v>26</v>
      </c>
      <c r="D17" s="24" t="s">
        <v>23</v>
      </c>
      <c r="E17" s="24" t="s">
        <v>10</v>
      </c>
      <c r="F17" s="17"/>
    </row>
    <row r="18" spans="1:6" ht="12.75">
      <c r="A18" s="13">
        <v>41667.5</v>
      </c>
      <c r="B18" s="14">
        <v>11.13</v>
      </c>
      <c r="C18" s="24" t="s">
        <v>27</v>
      </c>
      <c r="D18" s="16" t="s">
        <v>19</v>
      </c>
      <c r="E18" s="24" t="s">
        <v>10</v>
      </c>
      <c r="F18" s="17"/>
    </row>
    <row r="19" spans="1:6" ht="12.75">
      <c r="A19" s="13">
        <v>41668.5</v>
      </c>
      <c r="B19" s="14">
        <v>6.65</v>
      </c>
      <c r="C19" s="26" t="s">
        <v>28</v>
      </c>
      <c r="D19" s="16" t="s">
        <v>19</v>
      </c>
      <c r="E19" s="24" t="s">
        <v>10</v>
      </c>
      <c r="F19" s="27"/>
    </row>
    <row r="20" spans="1:6" ht="25.5">
      <c r="A20" s="13">
        <v>41697.5</v>
      </c>
      <c r="B20" s="14">
        <v>6.96</v>
      </c>
      <c r="C20" s="24" t="s">
        <v>29</v>
      </c>
      <c r="D20" s="24" t="s">
        <v>23</v>
      </c>
      <c r="E20" s="24" t="s">
        <v>10</v>
      </c>
      <c r="F20" s="27"/>
    </row>
    <row r="21" spans="1:6" ht="25.5">
      <c r="A21" s="13">
        <v>41697.5</v>
      </c>
      <c r="B21" s="14">
        <v>20.96</v>
      </c>
      <c r="C21" s="24" t="s">
        <v>30</v>
      </c>
      <c r="D21" s="24" t="s">
        <v>23</v>
      </c>
      <c r="E21" s="24" t="s">
        <v>10</v>
      </c>
      <c r="F21" s="27"/>
    </row>
    <row r="22" spans="1:6" ht="25.5">
      <c r="A22" s="13">
        <v>41697.5</v>
      </c>
      <c r="B22" s="14">
        <v>10.17</v>
      </c>
      <c r="C22" s="24" t="s">
        <v>31</v>
      </c>
      <c r="D22" s="24" t="s">
        <v>23</v>
      </c>
      <c r="E22" s="24" t="s">
        <v>10</v>
      </c>
      <c r="F22" s="27"/>
    </row>
    <row r="23" spans="1:5" ht="25.5">
      <c r="A23" s="13">
        <v>41711.5</v>
      </c>
      <c r="B23" s="14">
        <v>108.36</v>
      </c>
      <c r="C23" s="24" t="s">
        <v>32</v>
      </c>
      <c r="D23" s="24" t="s">
        <v>12</v>
      </c>
      <c r="E23" s="24" t="s">
        <v>10</v>
      </c>
    </row>
    <row r="24" spans="1:6" ht="25.5">
      <c r="A24" s="13">
        <v>41764</v>
      </c>
      <c r="B24" s="14">
        <v>29.4</v>
      </c>
      <c r="C24" s="24" t="s">
        <v>33</v>
      </c>
      <c r="D24" s="24" t="s">
        <v>12</v>
      </c>
      <c r="E24" s="24" t="s">
        <v>10</v>
      </c>
      <c r="F24" s="27"/>
    </row>
    <row r="25" spans="1:6" ht="25.5">
      <c r="A25" s="13">
        <v>41767.5</v>
      </c>
      <c r="B25" s="14">
        <v>31.24</v>
      </c>
      <c r="C25" s="24" t="s">
        <v>34</v>
      </c>
      <c r="D25" s="24" t="s">
        <v>12</v>
      </c>
      <c r="E25" s="24" t="s">
        <v>10</v>
      </c>
      <c r="F25" s="27"/>
    </row>
    <row r="26" spans="1:6" ht="25.5">
      <c r="A26" s="13">
        <v>41808</v>
      </c>
      <c r="B26" s="14">
        <v>65.19</v>
      </c>
      <c r="C26" s="24" t="s">
        <v>35</v>
      </c>
      <c r="D26" s="16" t="s">
        <v>9</v>
      </c>
      <c r="E26" s="24" t="s">
        <v>10</v>
      </c>
      <c r="F26" s="27"/>
    </row>
    <row r="27" spans="1:6" ht="25.5">
      <c r="A27" s="13">
        <v>41808</v>
      </c>
      <c r="B27" s="14">
        <v>51.75</v>
      </c>
      <c r="C27" s="24" t="s">
        <v>36</v>
      </c>
      <c r="D27" s="16" t="s">
        <v>9</v>
      </c>
      <c r="E27" s="24" t="s">
        <v>10</v>
      </c>
      <c r="F27" s="27"/>
    </row>
    <row r="28" spans="1:6" ht="25.5">
      <c r="A28" s="13">
        <v>41809</v>
      </c>
      <c r="B28" s="14">
        <v>82.8</v>
      </c>
      <c r="C28" s="24" t="s">
        <v>37</v>
      </c>
      <c r="D28" s="24" t="s">
        <v>12</v>
      </c>
      <c r="E28" s="24" t="s">
        <v>10</v>
      </c>
      <c r="F28" s="27"/>
    </row>
    <row r="29" spans="1:6" ht="12.75">
      <c r="A29" s="13">
        <v>41813</v>
      </c>
      <c r="B29" s="14">
        <v>20.13</v>
      </c>
      <c r="C29" s="24" t="s">
        <v>38</v>
      </c>
      <c r="D29" s="16" t="s">
        <v>19</v>
      </c>
      <c r="E29" s="24" t="s">
        <v>10</v>
      </c>
      <c r="F29" s="27"/>
    </row>
    <row r="30" spans="1:6" ht="25.5">
      <c r="A30" s="13">
        <v>41819</v>
      </c>
      <c r="B30" s="14">
        <v>17.5</v>
      </c>
      <c r="C30" s="24" t="s">
        <v>33</v>
      </c>
      <c r="D30" s="16" t="s">
        <v>19</v>
      </c>
      <c r="E30" s="24" t="s">
        <v>10</v>
      </c>
      <c r="F30" s="27"/>
    </row>
    <row r="31" spans="1:5" s="6" customFormat="1" ht="25.5">
      <c r="A31" s="29" t="s">
        <v>39</v>
      </c>
      <c r="B31" s="30">
        <v>1173.0600000000002</v>
      </c>
      <c r="C31" s="31"/>
      <c r="D31" s="32"/>
      <c r="E31" s="32"/>
    </row>
    <row r="32" spans="1:5" s="37" customFormat="1" ht="12.75">
      <c r="A32" s="33"/>
      <c r="B32" s="34"/>
      <c r="C32" s="35"/>
      <c r="D32" s="36"/>
      <c r="E32" s="36"/>
    </row>
    <row r="33" spans="1:6" ht="12.75">
      <c r="A33" s="321" t="s">
        <v>40</v>
      </c>
      <c r="B33" s="321"/>
      <c r="C33" s="321"/>
      <c r="D33" s="321"/>
      <c r="E33" s="321"/>
      <c r="F33" s="27"/>
    </row>
    <row r="34" spans="1:6" ht="25.5">
      <c r="A34" s="9" t="s">
        <v>3</v>
      </c>
      <c r="B34" s="9" t="s">
        <v>4</v>
      </c>
      <c r="C34" s="10" t="s">
        <v>5</v>
      </c>
      <c r="D34" s="10" t="s">
        <v>6</v>
      </c>
      <c r="E34" s="9" t="s">
        <v>7</v>
      </c>
      <c r="F34" s="17"/>
    </row>
    <row r="35" spans="1:146" ht="25.5">
      <c r="A35" s="13">
        <v>41554.5</v>
      </c>
      <c r="B35" s="14">
        <v>18</v>
      </c>
      <c r="C35" s="15" t="s">
        <v>41</v>
      </c>
      <c r="D35" s="24" t="s">
        <v>12</v>
      </c>
      <c r="E35" s="15" t="s">
        <v>42</v>
      </c>
      <c r="F35" s="27"/>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9"/>
      <c r="CE35" s="18"/>
      <c r="CF35" s="21"/>
      <c r="CG35" s="18"/>
      <c r="CH35" s="18"/>
      <c r="CI35" s="18"/>
      <c r="CJ35" s="18"/>
      <c r="CK35" s="18"/>
      <c r="CL35" s="18"/>
      <c r="CM35" s="19"/>
      <c r="CN35" s="18"/>
      <c r="CO35" s="18"/>
      <c r="CP35" s="19"/>
      <c r="CQ35" s="22"/>
      <c r="CR35" s="22"/>
      <c r="CS35" s="20"/>
      <c r="CT35" s="18"/>
      <c r="CU35" s="21"/>
      <c r="CV35" s="18"/>
      <c r="CW35" s="21"/>
      <c r="CX35" s="21"/>
      <c r="CY35" s="21"/>
      <c r="CZ35" s="21"/>
      <c r="DA35" s="21"/>
      <c r="DB35" s="18"/>
      <c r="DC35" s="18"/>
      <c r="DD35" s="18"/>
      <c r="DE35" s="18"/>
      <c r="DF35" s="21"/>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23"/>
      <c r="EH35" s="18"/>
      <c r="EI35" s="18"/>
      <c r="EJ35" s="18"/>
      <c r="EK35" s="18"/>
      <c r="EL35" s="18"/>
      <c r="EM35" s="18"/>
      <c r="EN35" s="18"/>
      <c r="EO35" s="18"/>
      <c r="EP35" s="18"/>
    </row>
    <row r="36" spans="1:6" ht="25.5">
      <c r="A36" s="13">
        <v>41787.5</v>
      </c>
      <c r="B36" s="14">
        <v>70.78</v>
      </c>
      <c r="C36" s="38" t="s">
        <v>43</v>
      </c>
      <c r="D36" s="24" t="s">
        <v>44</v>
      </c>
      <c r="E36" s="24" t="s">
        <v>45</v>
      </c>
      <c r="F36" s="17"/>
    </row>
    <row r="37" spans="1:6" ht="38.25">
      <c r="A37" s="13">
        <v>41788.5</v>
      </c>
      <c r="B37" s="14">
        <v>360.41</v>
      </c>
      <c r="C37" s="38" t="s">
        <v>46</v>
      </c>
      <c r="D37" s="24" t="s">
        <v>47</v>
      </c>
      <c r="E37" s="24" t="s">
        <v>48</v>
      </c>
      <c r="F37" s="17"/>
    </row>
    <row r="38" spans="1:6" ht="38.25">
      <c r="A38" s="13">
        <v>41801.5</v>
      </c>
      <c r="B38" s="14">
        <v>152.86</v>
      </c>
      <c r="C38" s="24" t="s">
        <v>49</v>
      </c>
      <c r="D38" s="24" t="s">
        <v>47</v>
      </c>
      <c r="E38" s="24" t="s">
        <v>50</v>
      </c>
      <c r="F38" s="17"/>
    </row>
    <row r="39" spans="1:6" s="6" customFormat="1" ht="25.5">
      <c r="A39" s="29" t="s">
        <v>51</v>
      </c>
      <c r="B39" s="39">
        <v>602.0500000000001</v>
      </c>
      <c r="C39" s="32"/>
      <c r="D39" s="32"/>
      <c r="E39" s="32"/>
      <c r="F39" s="11"/>
    </row>
    <row r="40" spans="1:6" s="37" customFormat="1" ht="12.75">
      <c r="A40" s="33"/>
      <c r="B40" s="40"/>
      <c r="C40" s="36"/>
      <c r="D40" s="36"/>
      <c r="E40" s="36"/>
      <c r="F40" s="11"/>
    </row>
    <row r="41" spans="1:6" s="6" customFormat="1" ht="38.25">
      <c r="A41" s="41" t="s">
        <v>52</v>
      </c>
      <c r="B41" s="42">
        <v>1775.1100000000001</v>
      </c>
      <c r="C41" s="43"/>
      <c r="D41" s="44"/>
      <c r="E41" s="44"/>
      <c r="F41" s="37"/>
    </row>
    <row r="42" spans="1:5" s="37" customFormat="1" ht="12.75">
      <c r="A42" s="45"/>
      <c r="B42" s="46"/>
      <c r="C42" s="47"/>
      <c r="D42" s="48"/>
      <c r="E42" s="48"/>
    </row>
    <row r="43" ht="12.75">
      <c r="F43" s="7"/>
    </row>
    <row r="44" spans="1:6" s="49" customFormat="1" ht="12.75">
      <c r="A44" s="310" t="s">
        <v>53</v>
      </c>
      <c r="B44" s="310"/>
      <c r="C44" s="310"/>
      <c r="D44" s="310"/>
      <c r="E44" s="310"/>
      <c r="F44" s="7"/>
    </row>
    <row r="45" spans="1:6" s="6" customFormat="1" ht="12.75">
      <c r="A45" s="310" t="s">
        <v>54</v>
      </c>
      <c r="B45" s="310"/>
      <c r="C45" s="310"/>
      <c r="D45" s="310"/>
      <c r="E45" s="310"/>
      <c r="F45" s="5"/>
    </row>
    <row r="46" spans="1:6" s="6" customFormat="1" ht="25.5">
      <c r="A46" s="50" t="s">
        <v>3</v>
      </c>
      <c r="B46" s="50" t="s">
        <v>4</v>
      </c>
      <c r="C46" s="51" t="s">
        <v>5</v>
      </c>
      <c r="D46" s="51" t="s">
        <v>6</v>
      </c>
      <c r="E46" s="50" t="s">
        <v>7</v>
      </c>
      <c r="F46" s="5"/>
    </row>
    <row r="47" spans="1:6" ht="12.75">
      <c r="A47" s="52">
        <v>41461.5</v>
      </c>
      <c r="B47" s="53">
        <f>278.26+5</f>
        <v>283.26</v>
      </c>
      <c r="C47" s="38" t="s">
        <v>55</v>
      </c>
      <c r="D47" s="38" t="s">
        <v>56</v>
      </c>
      <c r="E47" s="38" t="s">
        <v>50</v>
      </c>
      <c r="F47" s="27"/>
    </row>
    <row r="48" spans="1:146" ht="25.5">
      <c r="A48" s="52">
        <v>41461.5</v>
      </c>
      <c r="B48" s="53">
        <f>328.7+77.17</f>
        <v>405.87</v>
      </c>
      <c r="C48" s="54" t="s">
        <v>57</v>
      </c>
      <c r="D48" s="55" t="s">
        <v>58</v>
      </c>
      <c r="E48" s="54" t="s">
        <v>10</v>
      </c>
      <c r="F48" s="27"/>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9"/>
      <c r="CE48" s="18"/>
      <c r="CF48" s="21"/>
      <c r="CG48" s="18"/>
      <c r="CH48" s="18"/>
      <c r="CI48" s="18"/>
      <c r="CJ48" s="18"/>
      <c r="CK48" s="18"/>
      <c r="CL48" s="18"/>
      <c r="CM48" s="19"/>
      <c r="CN48" s="18"/>
      <c r="CO48" s="18"/>
      <c r="CP48" s="19"/>
      <c r="CQ48" s="22"/>
      <c r="CR48" s="22"/>
      <c r="CS48" s="20"/>
      <c r="CT48" s="18"/>
      <c r="CU48" s="21"/>
      <c r="CV48" s="18"/>
      <c r="CW48" s="21"/>
      <c r="CX48" s="21"/>
      <c r="CY48" s="21"/>
      <c r="CZ48" s="21"/>
      <c r="DA48" s="21"/>
      <c r="DB48" s="18"/>
      <c r="DC48" s="18"/>
      <c r="DD48" s="18"/>
      <c r="DE48" s="18"/>
      <c r="DF48" s="21"/>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23"/>
      <c r="EH48" s="18"/>
      <c r="EI48" s="18"/>
      <c r="EJ48" s="18"/>
      <c r="EK48" s="18"/>
      <c r="EL48" s="18"/>
      <c r="EM48" s="18"/>
      <c r="EN48" s="18"/>
      <c r="EO48" s="18"/>
      <c r="EP48" s="18"/>
    </row>
    <row r="49" spans="1:146" ht="12.75">
      <c r="A49" s="52">
        <v>41461.5</v>
      </c>
      <c r="B49" s="53">
        <f>146.96+5</f>
        <v>151.96</v>
      </c>
      <c r="C49" s="54" t="s">
        <v>59</v>
      </c>
      <c r="D49" s="55" t="s">
        <v>58</v>
      </c>
      <c r="E49" s="54" t="s">
        <v>10</v>
      </c>
      <c r="F49" s="27"/>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9"/>
      <c r="CE49" s="18"/>
      <c r="CF49" s="21"/>
      <c r="CG49" s="18"/>
      <c r="CH49" s="18"/>
      <c r="CI49" s="18"/>
      <c r="CJ49" s="18"/>
      <c r="CK49" s="18"/>
      <c r="CL49" s="18"/>
      <c r="CM49" s="19"/>
      <c r="CN49" s="18"/>
      <c r="CO49" s="18"/>
      <c r="CP49" s="19"/>
      <c r="CQ49" s="22"/>
      <c r="CR49" s="22"/>
      <c r="CS49" s="20"/>
      <c r="CT49" s="18"/>
      <c r="CU49" s="21"/>
      <c r="CV49" s="18"/>
      <c r="CW49" s="21"/>
      <c r="CX49" s="21"/>
      <c r="CY49" s="21"/>
      <c r="CZ49" s="21"/>
      <c r="DA49" s="21"/>
      <c r="DB49" s="18"/>
      <c r="DC49" s="18"/>
      <c r="DD49" s="18"/>
      <c r="DE49" s="18"/>
      <c r="DF49" s="21"/>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23"/>
      <c r="EH49" s="18"/>
      <c r="EI49" s="18"/>
      <c r="EJ49" s="18"/>
      <c r="EK49" s="18"/>
      <c r="EL49" s="18"/>
      <c r="EM49" s="18"/>
      <c r="EN49" s="18"/>
      <c r="EO49" s="18"/>
      <c r="EP49" s="18"/>
    </row>
    <row r="50" spans="1:146" ht="12.75">
      <c r="A50" s="13">
        <v>41551.5</v>
      </c>
      <c r="B50" s="14">
        <f>513.04+25</f>
        <v>538.04</v>
      </c>
      <c r="C50" s="15" t="s">
        <v>60</v>
      </c>
      <c r="D50" s="55" t="s">
        <v>61</v>
      </c>
      <c r="E50" s="15" t="s">
        <v>10</v>
      </c>
      <c r="F50" s="27"/>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9"/>
      <c r="CE50" s="18"/>
      <c r="CF50" s="21"/>
      <c r="CG50" s="18"/>
      <c r="CH50" s="18"/>
      <c r="CI50" s="18"/>
      <c r="CJ50" s="18"/>
      <c r="CK50" s="18"/>
      <c r="CL50" s="18"/>
      <c r="CM50" s="19"/>
      <c r="CN50" s="18"/>
      <c r="CO50" s="18"/>
      <c r="CP50" s="19"/>
      <c r="CQ50" s="22"/>
      <c r="CR50" s="22"/>
      <c r="CS50" s="20"/>
      <c r="CT50" s="18"/>
      <c r="CU50" s="21"/>
      <c r="CV50" s="18"/>
      <c r="CW50" s="21"/>
      <c r="CX50" s="21"/>
      <c r="CY50" s="21"/>
      <c r="CZ50" s="21"/>
      <c r="DA50" s="21"/>
      <c r="DB50" s="18"/>
      <c r="DC50" s="18"/>
      <c r="DD50" s="18"/>
      <c r="DE50" s="18"/>
      <c r="DF50" s="21"/>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23"/>
      <c r="EH50" s="18"/>
      <c r="EI50" s="18"/>
      <c r="EJ50" s="18"/>
      <c r="EK50" s="18"/>
      <c r="EL50" s="18"/>
      <c r="EM50" s="18"/>
      <c r="EN50" s="18"/>
      <c r="EO50" s="18"/>
      <c r="EP50" s="18"/>
    </row>
    <row r="51" spans="1:146" ht="25.5">
      <c r="A51" s="13">
        <v>41551.5</v>
      </c>
      <c r="B51" s="14">
        <f>459.13+8.89</f>
        <v>468.02</v>
      </c>
      <c r="C51" s="15" t="s">
        <v>62</v>
      </c>
      <c r="D51" s="55" t="s">
        <v>63</v>
      </c>
      <c r="E51" s="15" t="s">
        <v>64</v>
      </c>
      <c r="F51" s="27"/>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9"/>
      <c r="CE51" s="18"/>
      <c r="CF51" s="21"/>
      <c r="CG51" s="18"/>
      <c r="CH51" s="18"/>
      <c r="CI51" s="18"/>
      <c r="CJ51" s="18"/>
      <c r="CK51" s="18"/>
      <c r="CL51" s="18"/>
      <c r="CM51" s="19"/>
      <c r="CN51" s="18"/>
      <c r="CO51" s="18"/>
      <c r="CP51" s="19"/>
      <c r="CQ51" s="22"/>
      <c r="CR51" s="22"/>
      <c r="CS51" s="20"/>
      <c r="CT51" s="18"/>
      <c r="CU51" s="21"/>
      <c r="CV51" s="18"/>
      <c r="CW51" s="21"/>
      <c r="CX51" s="21"/>
      <c r="CY51" s="21"/>
      <c r="CZ51" s="21"/>
      <c r="DA51" s="21"/>
      <c r="DB51" s="18"/>
      <c r="DC51" s="18"/>
      <c r="DD51" s="18"/>
      <c r="DE51" s="18"/>
      <c r="DF51" s="21"/>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23"/>
      <c r="EH51" s="18"/>
      <c r="EI51" s="18"/>
      <c r="EJ51" s="18"/>
      <c r="EK51" s="18"/>
      <c r="EL51" s="18"/>
      <c r="EM51" s="18"/>
      <c r="EN51" s="18"/>
      <c r="EO51" s="18"/>
      <c r="EP51" s="18"/>
    </row>
    <row r="52" spans="1:146" ht="25.5">
      <c r="A52" s="13">
        <v>41551.5</v>
      </c>
      <c r="B52" s="14">
        <f>120+5+16.52+31.3</f>
        <v>172.82000000000002</v>
      </c>
      <c r="C52" s="15" t="s">
        <v>62</v>
      </c>
      <c r="D52" s="55" t="s">
        <v>58</v>
      </c>
      <c r="E52" s="15" t="s">
        <v>64</v>
      </c>
      <c r="F52" s="27"/>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9"/>
      <c r="CE52" s="18"/>
      <c r="CF52" s="21"/>
      <c r="CG52" s="18"/>
      <c r="CH52" s="18"/>
      <c r="CI52" s="18"/>
      <c r="CJ52" s="18"/>
      <c r="CK52" s="18"/>
      <c r="CL52" s="18"/>
      <c r="CM52" s="19"/>
      <c r="CN52" s="18"/>
      <c r="CO52" s="18"/>
      <c r="CP52" s="19"/>
      <c r="CQ52" s="22"/>
      <c r="CR52" s="22"/>
      <c r="CS52" s="20"/>
      <c r="CT52" s="18"/>
      <c r="CU52" s="21"/>
      <c r="CV52" s="18"/>
      <c r="CW52" s="21"/>
      <c r="CX52" s="21"/>
      <c r="CY52" s="21"/>
      <c r="CZ52" s="21"/>
      <c r="DA52" s="21"/>
      <c r="DB52" s="18"/>
      <c r="DC52" s="18"/>
      <c r="DD52" s="18"/>
      <c r="DE52" s="18"/>
      <c r="DF52" s="21"/>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23"/>
      <c r="EH52" s="18"/>
      <c r="EI52" s="18"/>
      <c r="EJ52" s="18"/>
      <c r="EK52" s="18"/>
      <c r="EL52" s="18"/>
      <c r="EM52" s="18"/>
      <c r="EN52" s="18"/>
      <c r="EO52" s="18"/>
      <c r="EP52" s="18"/>
    </row>
    <row r="53" spans="1:146" s="61" customFormat="1" ht="12.75">
      <c r="A53" s="56">
        <v>41551.5</v>
      </c>
      <c r="B53" s="57">
        <f>164.35+5+3.91</f>
        <v>173.26</v>
      </c>
      <c r="C53" s="58" t="s">
        <v>65</v>
      </c>
      <c r="D53" s="59" t="s">
        <v>56</v>
      </c>
      <c r="E53" s="58" t="s">
        <v>10</v>
      </c>
      <c r="F53" s="60"/>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3"/>
      <c r="CE53" s="62"/>
      <c r="CF53" s="64"/>
      <c r="CG53" s="62"/>
      <c r="CH53" s="62"/>
      <c r="CI53" s="62"/>
      <c r="CJ53" s="62"/>
      <c r="CK53" s="62"/>
      <c r="CL53" s="62"/>
      <c r="CM53" s="63"/>
      <c r="CN53" s="62"/>
      <c r="CO53" s="62"/>
      <c r="CP53" s="63"/>
      <c r="CQ53" s="65"/>
      <c r="CR53" s="65"/>
      <c r="CS53" s="66"/>
      <c r="CT53" s="62"/>
      <c r="CU53" s="64"/>
      <c r="CV53" s="62"/>
      <c r="CW53" s="64"/>
      <c r="CX53" s="64"/>
      <c r="CY53" s="64"/>
      <c r="CZ53" s="64"/>
      <c r="DA53" s="64"/>
      <c r="DB53" s="62"/>
      <c r="DC53" s="62"/>
      <c r="DD53" s="62"/>
      <c r="DE53" s="62"/>
      <c r="DF53" s="64"/>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7"/>
      <c r="EH53" s="62"/>
      <c r="EI53" s="62"/>
      <c r="EJ53" s="62"/>
      <c r="EK53" s="62"/>
      <c r="EL53" s="62"/>
      <c r="EM53" s="62"/>
      <c r="EN53" s="62"/>
      <c r="EO53" s="62"/>
      <c r="EP53" s="62"/>
    </row>
    <row r="54" spans="1:146" s="61" customFormat="1" ht="25.5">
      <c r="A54" s="13">
        <v>41569.5</v>
      </c>
      <c r="B54" s="14">
        <v>8.7</v>
      </c>
      <c r="C54" s="15" t="s">
        <v>66</v>
      </c>
      <c r="D54" s="55" t="s">
        <v>61</v>
      </c>
      <c r="E54" s="15" t="s">
        <v>67</v>
      </c>
      <c r="F54" s="27"/>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3"/>
      <c r="CE54" s="62"/>
      <c r="CF54" s="64"/>
      <c r="CG54" s="62"/>
      <c r="CH54" s="62"/>
      <c r="CI54" s="62"/>
      <c r="CJ54" s="62"/>
      <c r="CK54" s="62"/>
      <c r="CL54" s="62"/>
      <c r="CM54" s="63"/>
      <c r="CN54" s="62"/>
      <c r="CO54" s="62"/>
      <c r="CP54" s="63"/>
      <c r="CQ54" s="65"/>
      <c r="CR54" s="65"/>
      <c r="CS54" s="66"/>
      <c r="CT54" s="62"/>
      <c r="CU54" s="64"/>
      <c r="CV54" s="62"/>
      <c r="CW54" s="64"/>
      <c r="CX54" s="64"/>
      <c r="CY54" s="64"/>
      <c r="CZ54" s="64"/>
      <c r="DA54" s="64"/>
      <c r="DB54" s="62"/>
      <c r="DC54" s="62"/>
      <c r="DD54" s="62"/>
      <c r="DE54" s="62"/>
      <c r="DF54" s="64"/>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7"/>
      <c r="EH54" s="62"/>
      <c r="EI54" s="62"/>
      <c r="EJ54" s="62"/>
      <c r="EK54" s="62"/>
      <c r="EL54" s="62"/>
      <c r="EM54" s="62"/>
      <c r="EN54" s="62"/>
      <c r="EO54" s="62"/>
      <c r="EP54" s="62"/>
    </row>
    <row r="55" spans="1:6" s="61" customFormat="1" ht="38.25">
      <c r="A55" s="68">
        <v>41548</v>
      </c>
      <c r="B55" s="69">
        <v>382.9</v>
      </c>
      <c r="C55" s="26" t="s">
        <v>68</v>
      </c>
      <c r="D55" s="26" t="s">
        <v>69</v>
      </c>
      <c r="E55" s="70" t="s">
        <v>10</v>
      </c>
      <c r="F55" s="60"/>
    </row>
    <row r="56" spans="1:146" s="61" customFormat="1" ht="25.5">
      <c r="A56" s="71">
        <v>41585.5</v>
      </c>
      <c r="B56" s="57">
        <f>378.26+5</f>
        <v>383.26</v>
      </c>
      <c r="C56" s="58" t="s">
        <v>70</v>
      </c>
      <c r="D56" s="59" t="s">
        <v>63</v>
      </c>
      <c r="E56" s="58" t="s">
        <v>71</v>
      </c>
      <c r="F56" s="60"/>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3"/>
      <c r="CE56" s="62"/>
      <c r="CF56" s="64"/>
      <c r="CG56" s="62"/>
      <c r="CH56" s="62"/>
      <c r="CI56" s="62"/>
      <c r="CJ56" s="62"/>
      <c r="CK56" s="62"/>
      <c r="CL56" s="62"/>
      <c r="CM56" s="63"/>
      <c r="CN56" s="62"/>
      <c r="CO56" s="62"/>
      <c r="CP56" s="63"/>
      <c r="CQ56" s="65"/>
      <c r="CR56" s="65"/>
      <c r="CS56" s="66"/>
      <c r="CT56" s="62"/>
      <c r="CU56" s="64"/>
      <c r="CV56" s="62"/>
      <c r="CW56" s="64"/>
      <c r="CX56" s="64"/>
      <c r="CY56" s="64"/>
      <c r="CZ56" s="64"/>
      <c r="DA56" s="64"/>
      <c r="DB56" s="62"/>
      <c r="DC56" s="62"/>
      <c r="DD56" s="62"/>
      <c r="DE56" s="62"/>
      <c r="DF56" s="64"/>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7"/>
      <c r="EH56" s="62"/>
      <c r="EI56" s="62"/>
      <c r="EJ56" s="62"/>
      <c r="EK56" s="62"/>
      <c r="EL56" s="62"/>
      <c r="EM56" s="62"/>
      <c r="EN56" s="62"/>
      <c r="EO56" s="62"/>
      <c r="EP56" s="62"/>
    </row>
    <row r="57" spans="1:146" s="61" customFormat="1" ht="25.5">
      <c r="A57" s="71">
        <v>41585.5</v>
      </c>
      <c r="B57" s="57">
        <f>69+5+15+67.05+85+8.7+7.5</f>
        <v>257.25</v>
      </c>
      <c r="C57" s="58" t="s">
        <v>70</v>
      </c>
      <c r="D57" s="59" t="s">
        <v>72</v>
      </c>
      <c r="E57" s="58" t="s">
        <v>71</v>
      </c>
      <c r="F57" s="60"/>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3"/>
      <c r="CE57" s="62"/>
      <c r="CF57" s="64"/>
      <c r="CG57" s="62"/>
      <c r="CH57" s="62"/>
      <c r="CI57" s="62"/>
      <c r="CJ57" s="62"/>
      <c r="CK57" s="62"/>
      <c r="CL57" s="62"/>
      <c r="CM57" s="63"/>
      <c r="CN57" s="62"/>
      <c r="CO57" s="62"/>
      <c r="CP57" s="63"/>
      <c r="CQ57" s="65"/>
      <c r="CR57" s="65"/>
      <c r="CS57" s="66"/>
      <c r="CT57" s="62"/>
      <c r="CU57" s="64"/>
      <c r="CV57" s="62"/>
      <c r="CW57" s="64"/>
      <c r="CX57" s="64"/>
      <c r="CY57" s="64"/>
      <c r="CZ57" s="64"/>
      <c r="DA57" s="64"/>
      <c r="DB57" s="62"/>
      <c r="DC57" s="62"/>
      <c r="DD57" s="62"/>
      <c r="DE57" s="62"/>
      <c r="DF57" s="64"/>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7"/>
      <c r="EH57" s="62"/>
      <c r="EI57" s="62"/>
      <c r="EJ57" s="62"/>
      <c r="EK57" s="62"/>
      <c r="EL57" s="62"/>
      <c r="EM57" s="62"/>
      <c r="EN57" s="62"/>
      <c r="EO57" s="62"/>
      <c r="EP57" s="62"/>
    </row>
    <row r="58" spans="1:146" s="73" customFormat="1" ht="38.25">
      <c r="A58" s="68">
        <v>41579</v>
      </c>
      <c r="B58" s="57">
        <v>379.84000000000003</v>
      </c>
      <c r="C58" s="26" t="s">
        <v>73</v>
      </c>
      <c r="D58" s="26" t="s">
        <v>74</v>
      </c>
      <c r="E58" s="72" t="s">
        <v>75</v>
      </c>
      <c r="F58" s="60"/>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5"/>
      <c r="CD58" s="76"/>
      <c r="CE58" s="74"/>
      <c r="CF58" s="77"/>
      <c r="CG58" s="74"/>
      <c r="CH58" s="74"/>
      <c r="CI58" s="74"/>
      <c r="CJ58" s="74"/>
      <c r="CK58" s="74"/>
      <c r="CL58" s="74"/>
      <c r="CM58" s="75"/>
      <c r="CN58" s="74"/>
      <c r="CO58" s="74"/>
      <c r="CP58" s="75"/>
      <c r="CQ58" s="78"/>
      <c r="CR58" s="78"/>
      <c r="CS58" s="76"/>
      <c r="CT58" s="74"/>
      <c r="CU58" s="77"/>
      <c r="CV58" s="74"/>
      <c r="CW58" s="77"/>
      <c r="CX58" s="77"/>
      <c r="CY58" s="77"/>
      <c r="CZ58" s="77"/>
      <c r="DA58" s="77"/>
      <c r="DB58" s="74"/>
      <c r="DC58" s="74"/>
      <c r="DD58" s="74"/>
      <c r="DE58" s="74"/>
      <c r="DF58" s="77"/>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9"/>
      <c r="EH58" s="74"/>
      <c r="EI58" s="74"/>
      <c r="EJ58" s="74"/>
      <c r="EK58" s="74"/>
      <c r="EL58" s="74"/>
      <c r="EM58" s="74"/>
      <c r="EN58" s="74"/>
      <c r="EO58" s="74"/>
      <c r="EP58" s="74"/>
    </row>
    <row r="59" spans="1:146" ht="12.75">
      <c r="A59" s="13">
        <v>41612.5</v>
      </c>
      <c r="B59" s="14">
        <f>286.09+8.89</f>
        <v>294.97999999999996</v>
      </c>
      <c r="C59" s="15" t="s">
        <v>76</v>
      </c>
      <c r="D59" s="55" t="s">
        <v>63</v>
      </c>
      <c r="E59" s="15" t="s">
        <v>77</v>
      </c>
      <c r="F59" s="27"/>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9"/>
      <c r="CE59" s="18"/>
      <c r="CF59" s="21"/>
      <c r="CG59" s="18"/>
      <c r="CH59" s="18"/>
      <c r="CI59" s="18"/>
      <c r="CJ59" s="18"/>
      <c r="CK59" s="18"/>
      <c r="CL59" s="18"/>
      <c r="CM59" s="19"/>
      <c r="CN59" s="18"/>
      <c r="CO59" s="18"/>
      <c r="CP59" s="19"/>
      <c r="CQ59" s="22"/>
      <c r="CR59" s="22"/>
      <c r="CS59" s="20"/>
      <c r="CT59" s="18"/>
      <c r="CU59" s="21"/>
      <c r="CV59" s="18"/>
      <c r="CW59" s="21"/>
      <c r="CX59" s="21"/>
      <c r="CY59" s="21"/>
      <c r="CZ59" s="21"/>
      <c r="DA59" s="21"/>
      <c r="DB59" s="18"/>
      <c r="DC59" s="18"/>
      <c r="DD59" s="18"/>
      <c r="DE59" s="18"/>
      <c r="DF59" s="21"/>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23"/>
      <c r="EH59" s="18"/>
      <c r="EI59" s="18"/>
      <c r="EJ59" s="18"/>
      <c r="EK59" s="18"/>
      <c r="EL59" s="18"/>
      <c r="EM59" s="18"/>
      <c r="EN59" s="18"/>
      <c r="EO59" s="18"/>
      <c r="EP59" s="18"/>
    </row>
    <row r="60" spans="1:146" ht="12.75">
      <c r="A60" s="13">
        <v>41612.5</v>
      </c>
      <c r="B60" s="14">
        <v>281.74</v>
      </c>
      <c r="C60" s="15" t="s">
        <v>78</v>
      </c>
      <c r="D60" s="55" t="s">
        <v>63</v>
      </c>
      <c r="E60" s="15" t="s">
        <v>64</v>
      </c>
      <c r="F60" s="27"/>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9"/>
      <c r="CE60" s="18"/>
      <c r="CF60" s="21"/>
      <c r="CG60" s="18"/>
      <c r="CH60" s="18"/>
      <c r="CI60" s="18"/>
      <c r="CJ60" s="18"/>
      <c r="CK60" s="18"/>
      <c r="CL60" s="18"/>
      <c r="CM60" s="19"/>
      <c r="CN60" s="18"/>
      <c r="CO60" s="18"/>
      <c r="CP60" s="19"/>
      <c r="CQ60" s="22"/>
      <c r="CR60" s="22"/>
      <c r="CS60" s="20"/>
      <c r="CT60" s="18"/>
      <c r="CU60" s="21"/>
      <c r="CV60" s="18"/>
      <c r="CW60" s="21"/>
      <c r="CX60" s="21"/>
      <c r="CY60" s="21"/>
      <c r="CZ60" s="21"/>
      <c r="DA60" s="21"/>
      <c r="DB60" s="18"/>
      <c r="DC60" s="18"/>
      <c r="DD60" s="18"/>
      <c r="DE60" s="18"/>
      <c r="DF60" s="21"/>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23"/>
      <c r="EH60" s="18"/>
      <c r="EI60" s="18"/>
      <c r="EJ60" s="18"/>
      <c r="EK60" s="18"/>
      <c r="EL60" s="18"/>
      <c r="EM60" s="18"/>
      <c r="EN60" s="18"/>
      <c r="EO60" s="18"/>
      <c r="EP60" s="18"/>
    </row>
    <row r="61" spans="1:146" ht="12.75">
      <c r="A61" s="13">
        <v>41612.5</v>
      </c>
      <c r="B61" s="14">
        <f>172.17+5+5</f>
        <v>182.17</v>
      </c>
      <c r="C61" s="15" t="s">
        <v>79</v>
      </c>
      <c r="D61" s="55" t="s">
        <v>56</v>
      </c>
      <c r="E61" s="15" t="s">
        <v>10</v>
      </c>
      <c r="F61" s="27"/>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9"/>
      <c r="CE61" s="18"/>
      <c r="CF61" s="21"/>
      <c r="CG61" s="18"/>
      <c r="CH61" s="18"/>
      <c r="CI61" s="18"/>
      <c r="CJ61" s="18"/>
      <c r="CK61" s="18"/>
      <c r="CL61" s="18"/>
      <c r="CM61" s="19"/>
      <c r="CN61" s="18"/>
      <c r="CO61" s="18"/>
      <c r="CP61" s="19"/>
      <c r="CQ61" s="22"/>
      <c r="CR61" s="22"/>
      <c r="CS61" s="20"/>
      <c r="CT61" s="18"/>
      <c r="CU61" s="21"/>
      <c r="CV61" s="18"/>
      <c r="CW61" s="21"/>
      <c r="CX61" s="21"/>
      <c r="CY61" s="21"/>
      <c r="CZ61" s="21"/>
      <c r="DA61" s="21"/>
      <c r="DB61" s="18"/>
      <c r="DC61" s="18"/>
      <c r="DD61" s="18"/>
      <c r="DE61" s="18"/>
      <c r="DF61" s="21"/>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23"/>
      <c r="EH61" s="18"/>
      <c r="EI61" s="18"/>
      <c r="EJ61" s="18"/>
      <c r="EK61" s="18"/>
      <c r="EL61" s="18"/>
      <c r="EM61" s="18"/>
      <c r="EN61" s="18"/>
      <c r="EO61" s="18"/>
      <c r="EP61" s="18"/>
    </row>
    <row r="62" spans="1:146" ht="12.75">
      <c r="A62" s="13">
        <v>41612.5</v>
      </c>
      <c r="B62" s="14">
        <f>217.47+54.12</f>
        <v>271.59</v>
      </c>
      <c r="C62" s="15" t="s">
        <v>80</v>
      </c>
      <c r="D62" s="55" t="s">
        <v>72</v>
      </c>
      <c r="E62" s="15" t="s">
        <v>81</v>
      </c>
      <c r="F62" s="27"/>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9"/>
      <c r="CE62" s="18"/>
      <c r="CF62" s="21"/>
      <c r="CG62" s="18"/>
      <c r="CH62" s="18"/>
      <c r="CI62" s="18"/>
      <c r="CJ62" s="18"/>
      <c r="CK62" s="18"/>
      <c r="CL62" s="18"/>
      <c r="CM62" s="19"/>
      <c r="CN62" s="18"/>
      <c r="CO62" s="18"/>
      <c r="CP62" s="19"/>
      <c r="CQ62" s="22"/>
      <c r="CR62" s="22"/>
      <c r="CS62" s="20"/>
      <c r="CT62" s="18"/>
      <c r="CU62" s="21"/>
      <c r="CV62" s="18"/>
      <c r="CW62" s="21"/>
      <c r="CX62" s="21"/>
      <c r="CY62" s="21"/>
      <c r="CZ62" s="21"/>
      <c r="DA62" s="21"/>
      <c r="DB62" s="18"/>
      <c r="DC62" s="18"/>
      <c r="DD62" s="18"/>
      <c r="DE62" s="18"/>
      <c r="DF62" s="21"/>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23"/>
      <c r="EH62" s="18"/>
      <c r="EI62" s="18"/>
      <c r="EJ62" s="18"/>
      <c r="EK62" s="18"/>
      <c r="EL62" s="18"/>
      <c r="EM62" s="18"/>
      <c r="EN62" s="18"/>
      <c r="EO62" s="18"/>
      <c r="EP62" s="18"/>
    </row>
    <row r="63" spans="1:146" ht="12.75">
      <c r="A63" s="13">
        <v>41635.5</v>
      </c>
      <c r="B63" s="14">
        <v>173.92000000000002</v>
      </c>
      <c r="C63" s="15" t="s">
        <v>82</v>
      </c>
      <c r="D63" s="55" t="s">
        <v>83</v>
      </c>
      <c r="E63" s="15" t="s">
        <v>84</v>
      </c>
      <c r="F63" s="80"/>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9"/>
      <c r="CE63" s="18"/>
      <c r="CF63" s="21"/>
      <c r="CG63" s="18"/>
      <c r="CH63" s="18"/>
      <c r="CI63" s="18"/>
      <c r="CJ63" s="18"/>
      <c r="CK63" s="18"/>
      <c r="CL63" s="18"/>
      <c r="CM63" s="19"/>
      <c r="CN63" s="18"/>
      <c r="CO63" s="18"/>
      <c r="CP63" s="19"/>
      <c r="CQ63" s="22"/>
      <c r="CR63" s="22"/>
      <c r="CS63" s="20"/>
      <c r="CT63" s="18"/>
      <c r="CU63" s="21"/>
      <c r="CV63" s="18"/>
      <c r="CW63" s="21"/>
      <c r="CX63" s="21"/>
      <c r="CY63" s="21"/>
      <c r="CZ63" s="21"/>
      <c r="DA63" s="21"/>
      <c r="DB63" s="18"/>
      <c r="DC63" s="18"/>
      <c r="DD63" s="18"/>
      <c r="DE63" s="18"/>
      <c r="DF63" s="21"/>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23"/>
      <c r="EH63" s="18"/>
      <c r="EI63" s="18"/>
      <c r="EJ63" s="18"/>
      <c r="EK63" s="18"/>
      <c r="EL63" s="18"/>
      <c r="EM63" s="18"/>
      <c r="EN63" s="18"/>
      <c r="EO63" s="18"/>
      <c r="EP63" s="18"/>
    </row>
    <row r="64" spans="1:146" ht="38.25">
      <c r="A64" s="68">
        <v>41609</v>
      </c>
      <c r="B64" s="14">
        <v>130.1</v>
      </c>
      <c r="C64" s="15" t="s">
        <v>85</v>
      </c>
      <c r="D64" s="26" t="s">
        <v>69</v>
      </c>
      <c r="E64" s="72" t="s">
        <v>10</v>
      </c>
      <c r="F64" s="81"/>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9"/>
      <c r="CE64" s="18"/>
      <c r="CF64" s="21"/>
      <c r="CG64" s="18"/>
      <c r="CH64" s="18"/>
      <c r="CI64" s="18"/>
      <c r="CJ64" s="18"/>
      <c r="CK64" s="18"/>
      <c r="CL64" s="18"/>
      <c r="CM64" s="19"/>
      <c r="CN64" s="18"/>
      <c r="CO64" s="18"/>
      <c r="CP64" s="19"/>
      <c r="CQ64" s="22"/>
      <c r="CR64" s="22"/>
      <c r="CS64" s="20"/>
      <c r="CT64" s="18"/>
      <c r="CU64" s="21"/>
      <c r="CV64" s="18"/>
      <c r="CW64" s="21"/>
      <c r="CX64" s="21"/>
      <c r="CY64" s="21"/>
      <c r="CZ64" s="21"/>
      <c r="DA64" s="21"/>
      <c r="DB64" s="18"/>
      <c r="DC64" s="18"/>
      <c r="DD64" s="18"/>
      <c r="DE64" s="18"/>
      <c r="DF64" s="21"/>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23"/>
      <c r="EH64" s="18"/>
      <c r="EI64" s="18"/>
      <c r="EJ64" s="18"/>
      <c r="EK64" s="18"/>
      <c r="EL64" s="18"/>
      <c r="EM64" s="18"/>
      <c r="EN64" s="18"/>
      <c r="EO64" s="18"/>
      <c r="EP64" s="18"/>
    </row>
    <row r="65" spans="1:146" ht="12.75">
      <c r="A65" s="52">
        <v>41645.5</v>
      </c>
      <c r="B65" s="53">
        <f>60+32.21+15+5+177</f>
        <v>289.21000000000004</v>
      </c>
      <c r="C65" s="54" t="s">
        <v>76</v>
      </c>
      <c r="D65" s="55" t="s">
        <v>72</v>
      </c>
      <c r="E65" s="54" t="s">
        <v>77</v>
      </c>
      <c r="F65" s="27"/>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9"/>
      <c r="CE65" s="18"/>
      <c r="CF65" s="21"/>
      <c r="CG65" s="18"/>
      <c r="CH65" s="18"/>
      <c r="CI65" s="18"/>
      <c r="CJ65" s="18"/>
      <c r="CK65" s="18"/>
      <c r="CL65" s="18"/>
      <c r="CM65" s="19"/>
      <c r="CN65" s="18"/>
      <c r="CO65" s="18"/>
      <c r="CP65" s="19"/>
      <c r="CQ65" s="22"/>
      <c r="CR65" s="22"/>
      <c r="CS65" s="20"/>
      <c r="CT65" s="18"/>
      <c r="CU65" s="21"/>
      <c r="CV65" s="18"/>
      <c r="CW65" s="21"/>
      <c r="CX65" s="21"/>
      <c r="CY65" s="21"/>
      <c r="CZ65" s="21"/>
      <c r="DA65" s="21"/>
      <c r="DB65" s="18"/>
      <c r="DC65" s="18"/>
      <c r="DD65" s="18"/>
      <c r="DE65" s="18"/>
      <c r="DF65" s="21"/>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23"/>
      <c r="EH65" s="18"/>
      <c r="EI65" s="18"/>
      <c r="EJ65" s="18"/>
      <c r="EK65" s="18"/>
      <c r="EL65" s="18"/>
      <c r="EM65" s="18"/>
      <c r="EN65" s="18"/>
      <c r="EO65" s="18"/>
      <c r="EP65" s="18"/>
    </row>
    <row r="66" spans="1:146" ht="12.75">
      <c r="A66" s="52">
        <v>41645.5</v>
      </c>
      <c r="B66" s="53">
        <f>234.78+33.04+5+8.89</f>
        <v>281.71</v>
      </c>
      <c r="C66" s="54" t="s">
        <v>76</v>
      </c>
      <c r="D66" s="55" t="s">
        <v>56</v>
      </c>
      <c r="E66" s="54" t="s">
        <v>77</v>
      </c>
      <c r="F66" s="2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9"/>
      <c r="CE66" s="18"/>
      <c r="CF66" s="21"/>
      <c r="CG66" s="18"/>
      <c r="CH66" s="18"/>
      <c r="CI66" s="18"/>
      <c r="CJ66" s="18"/>
      <c r="CK66" s="18"/>
      <c r="CL66" s="18"/>
      <c r="CM66" s="19"/>
      <c r="CN66" s="18"/>
      <c r="CO66" s="18"/>
      <c r="CP66" s="19"/>
      <c r="CQ66" s="22"/>
      <c r="CR66" s="22"/>
      <c r="CS66" s="20"/>
      <c r="CT66" s="18"/>
      <c r="CU66" s="21"/>
      <c r="CV66" s="18"/>
      <c r="CW66" s="21"/>
      <c r="CX66" s="21"/>
      <c r="CY66" s="21"/>
      <c r="CZ66" s="21"/>
      <c r="DA66" s="21"/>
      <c r="DB66" s="18"/>
      <c r="DC66" s="18"/>
      <c r="DD66" s="18"/>
      <c r="DE66" s="18"/>
      <c r="DF66" s="21"/>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23"/>
      <c r="EH66" s="18"/>
      <c r="EI66" s="18"/>
      <c r="EJ66" s="18"/>
      <c r="EK66" s="18"/>
      <c r="EL66" s="18"/>
      <c r="EM66" s="18"/>
      <c r="EN66" s="18"/>
      <c r="EO66" s="18"/>
      <c r="EP66" s="18"/>
    </row>
    <row r="67" spans="1:146" ht="12.75">
      <c r="A67" s="52">
        <v>41645.5</v>
      </c>
      <c r="B67" s="53">
        <v>545.4</v>
      </c>
      <c r="C67" s="54" t="s">
        <v>86</v>
      </c>
      <c r="D67" s="55" t="s">
        <v>87</v>
      </c>
      <c r="E67" s="54" t="s">
        <v>64</v>
      </c>
      <c r="F67" s="80"/>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9"/>
      <c r="CE67" s="18"/>
      <c r="CF67" s="21"/>
      <c r="CG67" s="18"/>
      <c r="CH67" s="18"/>
      <c r="CI67" s="18"/>
      <c r="CJ67" s="18"/>
      <c r="CK67" s="18"/>
      <c r="CL67" s="18"/>
      <c r="CM67" s="19"/>
      <c r="CN67" s="18"/>
      <c r="CO67" s="18"/>
      <c r="CP67" s="19"/>
      <c r="CQ67" s="22"/>
      <c r="CR67" s="22"/>
      <c r="CS67" s="20"/>
      <c r="CT67" s="18"/>
      <c r="CU67" s="21"/>
      <c r="CV67" s="18"/>
      <c r="CW67" s="21"/>
      <c r="CX67" s="21"/>
      <c r="CY67" s="21"/>
      <c r="CZ67" s="21"/>
      <c r="DA67" s="21"/>
      <c r="DB67" s="18"/>
      <c r="DC67" s="18"/>
      <c r="DD67" s="18"/>
      <c r="DE67" s="18"/>
      <c r="DF67" s="21"/>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23"/>
      <c r="EH67" s="18"/>
      <c r="EI67" s="18"/>
      <c r="EJ67" s="18"/>
      <c r="EK67" s="18"/>
      <c r="EL67" s="18"/>
      <c r="EM67" s="18"/>
      <c r="EN67" s="18"/>
      <c r="EO67" s="18"/>
      <c r="EP67" s="18"/>
    </row>
    <row r="68" spans="1:146" ht="38.25">
      <c r="A68" s="68">
        <v>41640</v>
      </c>
      <c r="B68" s="14">
        <v>62.459999999999994</v>
      </c>
      <c r="C68" s="15" t="s">
        <v>88</v>
      </c>
      <c r="D68" s="26" t="s">
        <v>69</v>
      </c>
      <c r="E68" s="72" t="s">
        <v>10</v>
      </c>
      <c r="F68" s="80"/>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9"/>
      <c r="CE68" s="18"/>
      <c r="CF68" s="21"/>
      <c r="CG68" s="18"/>
      <c r="CH68" s="18"/>
      <c r="CI68" s="18"/>
      <c r="CJ68" s="18"/>
      <c r="CK68" s="18"/>
      <c r="CL68" s="18"/>
      <c r="CM68" s="19"/>
      <c r="CN68" s="18"/>
      <c r="CO68" s="18"/>
      <c r="CP68" s="19"/>
      <c r="CQ68" s="22"/>
      <c r="CR68" s="22"/>
      <c r="CS68" s="20"/>
      <c r="CT68" s="18"/>
      <c r="CU68" s="21"/>
      <c r="CV68" s="18"/>
      <c r="CW68" s="21"/>
      <c r="CX68" s="21"/>
      <c r="CY68" s="21"/>
      <c r="CZ68" s="21"/>
      <c r="DA68" s="21"/>
      <c r="DB68" s="18"/>
      <c r="DC68" s="18"/>
      <c r="DD68" s="18"/>
      <c r="DE68" s="18"/>
      <c r="DF68" s="21"/>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23"/>
      <c r="EH68" s="18"/>
      <c r="EI68" s="18"/>
      <c r="EJ68" s="18"/>
      <c r="EK68" s="18"/>
      <c r="EL68" s="18"/>
      <c r="EM68" s="18"/>
      <c r="EN68" s="18"/>
      <c r="EO68" s="18"/>
      <c r="EP68" s="18"/>
    </row>
    <row r="69" spans="1:146" ht="38.25">
      <c r="A69" s="68">
        <v>41671</v>
      </c>
      <c r="B69" s="14">
        <v>156.01999999999998</v>
      </c>
      <c r="C69" s="15" t="s">
        <v>89</v>
      </c>
      <c r="D69" s="26" t="s">
        <v>69</v>
      </c>
      <c r="E69" s="72" t="s">
        <v>10</v>
      </c>
      <c r="F69" s="80"/>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9"/>
      <c r="CE69" s="18"/>
      <c r="CF69" s="21"/>
      <c r="CG69" s="18"/>
      <c r="CH69" s="18"/>
      <c r="CI69" s="18"/>
      <c r="CJ69" s="18"/>
      <c r="CK69" s="18"/>
      <c r="CL69" s="18"/>
      <c r="CM69" s="19"/>
      <c r="CN69" s="18"/>
      <c r="CO69" s="18"/>
      <c r="CP69" s="19"/>
      <c r="CQ69" s="22"/>
      <c r="CR69" s="22"/>
      <c r="CS69" s="20"/>
      <c r="CT69" s="18"/>
      <c r="CU69" s="21"/>
      <c r="CV69" s="18"/>
      <c r="CW69" s="21"/>
      <c r="CX69" s="21"/>
      <c r="CY69" s="21"/>
      <c r="CZ69" s="21"/>
      <c r="DA69" s="21"/>
      <c r="DB69" s="18"/>
      <c r="DC69" s="18"/>
      <c r="DD69" s="18"/>
      <c r="DE69" s="18"/>
      <c r="DF69" s="21"/>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23"/>
      <c r="EH69" s="18"/>
      <c r="EI69" s="18"/>
      <c r="EJ69" s="18"/>
      <c r="EK69" s="18"/>
      <c r="EL69" s="18"/>
      <c r="EM69" s="18"/>
      <c r="EN69" s="18"/>
      <c r="EO69" s="18"/>
      <c r="EP69" s="18"/>
    </row>
    <row r="70" spans="1:6" ht="38.25">
      <c r="A70" s="52">
        <v>41718.5</v>
      </c>
      <c r="B70" s="53">
        <v>31.5</v>
      </c>
      <c r="C70" s="38" t="s">
        <v>90</v>
      </c>
      <c r="D70" s="38" t="s">
        <v>91</v>
      </c>
      <c r="E70" s="38" t="s">
        <v>92</v>
      </c>
      <c r="F70" s="27"/>
    </row>
    <row r="71" spans="1:146" ht="38.25">
      <c r="A71" s="68">
        <v>41699</v>
      </c>
      <c r="B71" s="14">
        <v>433.62</v>
      </c>
      <c r="C71" s="15" t="s">
        <v>93</v>
      </c>
      <c r="D71" s="26" t="s">
        <v>74</v>
      </c>
      <c r="E71" s="72" t="s">
        <v>75</v>
      </c>
      <c r="F71" s="80"/>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9"/>
      <c r="CE71" s="18"/>
      <c r="CF71" s="21"/>
      <c r="CG71" s="18"/>
      <c r="CH71" s="18"/>
      <c r="CI71" s="18"/>
      <c r="CJ71" s="18"/>
      <c r="CK71" s="18"/>
      <c r="CL71" s="18"/>
      <c r="CM71" s="19"/>
      <c r="CN71" s="18"/>
      <c r="CO71" s="18"/>
      <c r="CP71" s="19"/>
      <c r="CQ71" s="22"/>
      <c r="CR71" s="22"/>
      <c r="CS71" s="20"/>
      <c r="CT71" s="18"/>
      <c r="CU71" s="21"/>
      <c r="CV71" s="18"/>
      <c r="CW71" s="21"/>
      <c r="CX71" s="21"/>
      <c r="CY71" s="21"/>
      <c r="CZ71" s="21"/>
      <c r="DA71" s="21"/>
      <c r="DB71" s="18"/>
      <c r="DC71" s="18"/>
      <c r="DD71" s="18"/>
      <c r="DE71" s="18"/>
      <c r="DF71" s="21"/>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23"/>
      <c r="EH71" s="18"/>
      <c r="EI71" s="18"/>
      <c r="EJ71" s="18"/>
      <c r="EK71" s="18"/>
      <c r="EL71" s="18"/>
      <c r="EM71" s="18"/>
      <c r="EN71" s="18"/>
      <c r="EO71" s="18"/>
      <c r="EP71" s="18"/>
    </row>
    <row r="72" spans="1:146" ht="12.75">
      <c r="A72" s="13">
        <v>41732.5</v>
      </c>
      <c r="B72" s="14">
        <v>10</v>
      </c>
      <c r="C72" s="15" t="s">
        <v>94</v>
      </c>
      <c r="D72" s="55" t="s">
        <v>61</v>
      </c>
      <c r="E72" s="15" t="s">
        <v>10</v>
      </c>
      <c r="F72" s="2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9"/>
      <c r="CE72" s="18"/>
      <c r="CF72" s="21"/>
      <c r="CG72" s="18"/>
      <c r="CH72" s="18"/>
      <c r="CI72" s="18"/>
      <c r="CJ72" s="18"/>
      <c r="CK72" s="18"/>
      <c r="CL72" s="18"/>
      <c r="CM72" s="19"/>
      <c r="CN72" s="18"/>
      <c r="CO72" s="18"/>
      <c r="CP72" s="19"/>
      <c r="CQ72" s="22"/>
      <c r="CR72" s="22"/>
      <c r="CS72" s="20"/>
      <c r="CT72" s="18"/>
      <c r="CU72" s="21"/>
      <c r="CV72" s="18"/>
      <c r="CW72" s="21"/>
      <c r="CX72" s="21"/>
      <c r="CY72" s="21"/>
      <c r="CZ72" s="21"/>
      <c r="DA72" s="21"/>
      <c r="DB72" s="18"/>
      <c r="DC72" s="18"/>
      <c r="DD72" s="18"/>
      <c r="DE72" s="18"/>
      <c r="DF72" s="21"/>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23"/>
      <c r="EH72" s="18"/>
      <c r="EI72" s="18"/>
      <c r="EJ72" s="18"/>
      <c r="EK72" s="18"/>
      <c r="EL72" s="18"/>
      <c r="EM72" s="18"/>
      <c r="EN72" s="18"/>
      <c r="EO72" s="18"/>
      <c r="EP72" s="18"/>
    </row>
    <row r="73" spans="1:146" ht="25.5">
      <c r="A73" s="13">
        <v>41737.5</v>
      </c>
      <c r="B73" s="14">
        <f>110.9+60+60+15+5+132</f>
        <v>382.9</v>
      </c>
      <c r="C73" s="15" t="s">
        <v>95</v>
      </c>
      <c r="D73" s="55" t="s">
        <v>72</v>
      </c>
      <c r="E73" s="15" t="s">
        <v>10</v>
      </c>
      <c r="F73" s="2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9"/>
      <c r="CE73" s="18"/>
      <c r="CF73" s="21"/>
      <c r="CG73" s="18"/>
      <c r="CH73" s="18"/>
      <c r="CI73" s="18"/>
      <c r="CJ73" s="18"/>
      <c r="CK73" s="18"/>
      <c r="CL73" s="18"/>
      <c r="CM73" s="19"/>
      <c r="CN73" s="18"/>
      <c r="CO73" s="18"/>
      <c r="CP73" s="19"/>
      <c r="CQ73" s="22"/>
      <c r="CR73" s="22"/>
      <c r="CS73" s="20"/>
      <c r="CT73" s="18"/>
      <c r="CU73" s="21"/>
      <c r="CV73" s="18"/>
      <c r="CW73" s="21"/>
      <c r="CX73" s="21"/>
      <c r="CY73" s="21"/>
      <c r="CZ73" s="21"/>
      <c r="DA73" s="21"/>
      <c r="DB73" s="18"/>
      <c r="DC73" s="18"/>
      <c r="DD73" s="18"/>
      <c r="DE73" s="18"/>
      <c r="DF73" s="21"/>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23"/>
      <c r="EH73" s="18"/>
      <c r="EI73" s="18"/>
      <c r="EJ73" s="18"/>
      <c r="EK73" s="18"/>
      <c r="EL73" s="18"/>
      <c r="EM73" s="18"/>
      <c r="EN73" s="18"/>
      <c r="EO73" s="18"/>
      <c r="EP73" s="18"/>
    </row>
    <row r="74" spans="1:146" ht="38.25">
      <c r="A74" s="68">
        <v>41730</v>
      </c>
      <c r="B74" s="14">
        <v>95.83999999999999</v>
      </c>
      <c r="C74" s="15" t="s">
        <v>96</v>
      </c>
      <c r="D74" s="26" t="s">
        <v>74</v>
      </c>
      <c r="E74" s="72" t="s">
        <v>75</v>
      </c>
      <c r="F74" s="80"/>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9"/>
      <c r="CE74" s="18"/>
      <c r="CF74" s="21"/>
      <c r="CG74" s="18"/>
      <c r="CH74" s="18"/>
      <c r="CI74" s="18"/>
      <c r="CJ74" s="18"/>
      <c r="CK74" s="18"/>
      <c r="CL74" s="18"/>
      <c r="CM74" s="19"/>
      <c r="CN74" s="18"/>
      <c r="CO74" s="18"/>
      <c r="CP74" s="19"/>
      <c r="CQ74" s="22"/>
      <c r="CR74" s="22"/>
      <c r="CS74" s="20"/>
      <c r="CT74" s="18"/>
      <c r="CU74" s="21"/>
      <c r="CV74" s="18"/>
      <c r="CW74" s="21"/>
      <c r="CX74" s="21"/>
      <c r="CY74" s="21"/>
      <c r="CZ74" s="21"/>
      <c r="DA74" s="21"/>
      <c r="DB74" s="18"/>
      <c r="DC74" s="18"/>
      <c r="DD74" s="18"/>
      <c r="DE74" s="18"/>
      <c r="DF74" s="21"/>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23"/>
      <c r="EH74" s="18"/>
      <c r="EI74" s="18"/>
      <c r="EJ74" s="18"/>
      <c r="EK74" s="18"/>
      <c r="EL74" s="18"/>
      <c r="EM74" s="18"/>
      <c r="EN74" s="18"/>
      <c r="EO74" s="18"/>
      <c r="EP74" s="18"/>
    </row>
    <row r="75" spans="1:146" ht="12.75">
      <c r="A75" s="52">
        <v>41768.5</v>
      </c>
      <c r="B75" s="14">
        <f>177+50+5</f>
        <v>232</v>
      </c>
      <c r="C75" s="15" t="s">
        <v>86</v>
      </c>
      <c r="D75" s="55" t="s">
        <v>72</v>
      </c>
      <c r="E75" s="15" t="s">
        <v>64</v>
      </c>
      <c r="F75" s="2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9"/>
      <c r="CE75" s="18"/>
      <c r="CF75" s="21"/>
      <c r="CG75" s="18"/>
      <c r="CH75" s="18"/>
      <c r="CI75" s="18"/>
      <c r="CJ75" s="18"/>
      <c r="CK75" s="18"/>
      <c r="CL75" s="18"/>
      <c r="CM75" s="19"/>
      <c r="CN75" s="18"/>
      <c r="CO75" s="18"/>
      <c r="CP75" s="19"/>
      <c r="CQ75" s="22"/>
      <c r="CR75" s="22"/>
      <c r="CS75" s="20"/>
      <c r="CT75" s="18"/>
      <c r="CU75" s="21"/>
      <c r="CV75" s="18"/>
      <c r="CW75" s="21"/>
      <c r="CX75" s="21"/>
      <c r="CY75" s="21"/>
      <c r="CZ75" s="21"/>
      <c r="DA75" s="21"/>
      <c r="DB75" s="18"/>
      <c r="DC75" s="18"/>
      <c r="DD75" s="18"/>
      <c r="DE75" s="18"/>
      <c r="DF75" s="21"/>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23"/>
      <c r="EH75" s="18"/>
      <c r="EI75" s="18"/>
      <c r="EJ75" s="18"/>
      <c r="EK75" s="18"/>
      <c r="EL75" s="18"/>
      <c r="EM75" s="18"/>
      <c r="EN75" s="18"/>
      <c r="EO75" s="18"/>
      <c r="EP75" s="18"/>
    </row>
    <row r="76" spans="1:146" ht="25.5">
      <c r="A76" s="68">
        <v>41760</v>
      </c>
      <c r="B76" s="14">
        <v>115.28000000000002</v>
      </c>
      <c r="C76" s="15" t="s">
        <v>97</v>
      </c>
      <c r="D76" s="26" t="s">
        <v>98</v>
      </c>
      <c r="E76" s="72" t="s">
        <v>99</v>
      </c>
      <c r="F76" s="80"/>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9"/>
      <c r="CE76" s="18"/>
      <c r="CF76" s="21"/>
      <c r="CG76" s="18"/>
      <c r="CH76" s="18"/>
      <c r="CI76" s="18"/>
      <c r="CJ76" s="18"/>
      <c r="CK76" s="18"/>
      <c r="CL76" s="18"/>
      <c r="CM76" s="19"/>
      <c r="CN76" s="18"/>
      <c r="CO76" s="18"/>
      <c r="CP76" s="19"/>
      <c r="CQ76" s="22"/>
      <c r="CR76" s="22"/>
      <c r="CS76" s="20"/>
      <c r="CT76" s="18"/>
      <c r="CU76" s="21"/>
      <c r="CV76" s="18"/>
      <c r="CW76" s="21"/>
      <c r="CX76" s="21"/>
      <c r="CY76" s="21"/>
      <c r="CZ76" s="21"/>
      <c r="DA76" s="21"/>
      <c r="DB76" s="18"/>
      <c r="DC76" s="18"/>
      <c r="DD76" s="18"/>
      <c r="DE76" s="18"/>
      <c r="DF76" s="21"/>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23"/>
      <c r="EH76" s="18"/>
      <c r="EI76" s="18"/>
      <c r="EJ76" s="18"/>
      <c r="EK76" s="18"/>
      <c r="EL76" s="18"/>
      <c r="EM76" s="18"/>
      <c r="EN76" s="18"/>
      <c r="EO76" s="18"/>
      <c r="EP76" s="18"/>
    </row>
    <row r="77" spans="1:146" ht="25.5">
      <c r="A77" s="68">
        <v>41791</v>
      </c>
      <c r="B77" s="14">
        <v>180.79999999999998</v>
      </c>
      <c r="C77" s="15" t="s">
        <v>100</v>
      </c>
      <c r="D77" s="26" t="s">
        <v>98</v>
      </c>
      <c r="E77" s="72" t="s">
        <v>99</v>
      </c>
      <c r="F77" s="80"/>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9"/>
      <c r="CE77" s="18"/>
      <c r="CF77" s="21"/>
      <c r="CG77" s="18"/>
      <c r="CH77" s="18"/>
      <c r="CI77" s="18"/>
      <c r="CJ77" s="18"/>
      <c r="CK77" s="18"/>
      <c r="CL77" s="18"/>
      <c r="CM77" s="19"/>
      <c r="CN77" s="18"/>
      <c r="CO77" s="18"/>
      <c r="CP77" s="19"/>
      <c r="CQ77" s="22"/>
      <c r="CR77" s="22"/>
      <c r="CS77" s="20"/>
      <c r="CT77" s="18"/>
      <c r="CU77" s="21"/>
      <c r="CV77" s="18"/>
      <c r="CW77" s="21"/>
      <c r="CX77" s="21"/>
      <c r="CY77" s="21"/>
      <c r="CZ77" s="21"/>
      <c r="DA77" s="21"/>
      <c r="DB77" s="18"/>
      <c r="DC77" s="18"/>
      <c r="DD77" s="18"/>
      <c r="DE77" s="18"/>
      <c r="DF77" s="21"/>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23"/>
      <c r="EH77" s="18"/>
      <c r="EI77" s="18"/>
      <c r="EJ77" s="18"/>
      <c r="EK77" s="18"/>
      <c r="EL77" s="18"/>
      <c r="EM77" s="18"/>
      <c r="EN77" s="18"/>
      <c r="EO77" s="18"/>
      <c r="EP77" s="18"/>
    </row>
    <row r="78" spans="1:146" ht="38.25">
      <c r="A78" s="82" t="s">
        <v>101</v>
      </c>
      <c r="B78" s="83">
        <v>7756.420000000001</v>
      </c>
      <c r="C78" s="84"/>
      <c r="D78" s="85"/>
      <c r="E78" s="86"/>
      <c r="F78" s="80"/>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9"/>
      <c r="CE78" s="18"/>
      <c r="CF78" s="21"/>
      <c r="CG78" s="18"/>
      <c r="CH78" s="18"/>
      <c r="CI78" s="18"/>
      <c r="CJ78" s="18"/>
      <c r="CK78" s="18"/>
      <c r="CL78" s="18"/>
      <c r="CM78" s="19"/>
      <c r="CN78" s="18"/>
      <c r="CO78" s="18"/>
      <c r="CP78" s="19"/>
      <c r="CQ78" s="22"/>
      <c r="CR78" s="22"/>
      <c r="CS78" s="20"/>
      <c r="CT78" s="18"/>
      <c r="CU78" s="21"/>
      <c r="CV78" s="18"/>
      <c r="CW78" s="21"/>
      <c r="CX78" s="21"/>
      <c r="CY78" s="21"/>
      <c r="CZ78" s="21"/>
      <c r="DA78" s="21"/>
      <c r="DB78" s="18"/>
      <c r="DC78" s="18"/>
      <c r="DD78" s="18"/>
      <c r="DE78" s="18"/>
      <c r="DF78" s="21"/>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23"/>
      <c r="EH78" s="18"/>
      <c r="EI78" s="18"/>
      <c r="EJ78" s="18"/>
      <c r="EK78" s="18"/>
      <c r="EL78" s="18"/>
      <c r="EM78" s="18"/>
      <c r="EN78" s="18"/>
      <c r="EO78" s="18"/>
      <c r="EP78" s="18"/>
    </row>
    <row r="79" spans="1:5" ht="12.75">
      <c r="A79" s="87"/>
      <c r="B79" s="88"/>
      <c r="C79" s="89"/>
      <c r="D79" s="89"/>
      <c r="E79" s="89"/>
    </row>
    <row r="80" spans="1:6" s="6" customFormat="1" ht="12.75">
      <c r="A80" s="310" t="s">
        <v>102</v>
      </c>
      <c r="B80" s="310"/>
      <c r="C80" s="310"/>
      <c r="D80" s="310"/>
      <c r="E80" s="310"/>
      <c r="F80" s="5"/>
    </row>
    <row r="81" spans="1:6" s="6" customFormat="1" ht="25.5">
      <c r="A81" s="50" t="s">
        <v>3</v>
      </c>
      <c r="B81" s="50" t="s">
        <v>4</v>
      </c>
      <c r="C81" s="51" t="s">
        <v>5</v>
      </c>
      <c r="D81" s="51" t="s">
        <v>6</v>
      </c>
      <c r="E81" s="50" t="s">
        <v>7</v>
      </c>
      <c r="F81" s="5"/>
    </row>
    <row r="82" spans="1:6" s="6" customFormat="1" ht="12.75">
      <c r="A82" s="90">
        <v>41609</v>
      </c>
      <c r="B82" s="91">
        <v>22.78</v>
      </c>
      <c r="C82" s="70" t="s">
        <v>85</v>
      </c>
      <c r="D82" s="70" t="s">
        <v>103</v>
      </c>
      <c r="E82" s="24" t="s">
        <v>10</v>
      </c>
      <c r="F82" s="92"/>
    </row>
    <row r="83" spans="1:146" s="61" customFormat="1" ht="25.5">
      <c r="A83" s="56">
        <v>41781.5</v>
      </c>
      <c r="B83" s="57">
        <v>305.1</v>
      </c>
      <c r="C83" s="58" t="s">
        <v>104</v>
      </c>
      <c r="D83" s="93" t="s">
        <v>105</v>
      </c>
      <c r="E83" s="58" t="s">
        <v>106</v>
      </c>
      <c r="F83" s="60"/>
      <c r="H83" s="74"/>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3"/>
      <c r="CE83" s="62"/>
      <c r="CF83" s="64"/>
      <c r="CG83" s="62"/>
      <c r="CH83" s="62"/>
      <c r="CI83" s="62"/>
      <c r="CJ83" s="62"/>
      <c r="CK83" s="62"/>
      <c r="CL83" s="62"/>
      <c r="CM83" s="63"/>
      <c r="CN83" s="62"/>
      <c r="CO83" s="62"/>
      <c r="CP83" s="63"/>
      <c r="CQ83" s="65"/>
      <c r="CR83" s="65"/>
      <c r="CS83" s="66"/>
      <c r="CT83" s="62"/>
      <c r="CU83" s="64"/>
      <c r="CV83" s="62"/>
      <c r="CW83" s="64"/>
      <c r="CX83" s="64"/>
      <c r="CY83" s="64"/>
      <c r="CZ83" s="64"/>
      <c r="DA83" s="64"/>
      <c r="DB83" s="62"/>
      <c r="DC83" s="62"/>
      <c r="DD83" s="62"/>
      <c r="DE83" s="62"/>
      <c r="DF83" s="64"/>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7"/>
      <c r="EH83" s="62"/>
      <c r="EI83" s="62"/>
      <c r="EJ83" s="62"/>
      <c r="EK83" s="62"/>
      <c r="EL83" s="62"/>
      <c r="EM83" s="62"/>
      <c r="EN83" s="62"/>
      <c r="EO83" s="62"/>
      <c r="EP83" s="62"/>
    </row>
    <row r="84" spans="1:146" ht="25.5">
      <c r="A84" s="13">
        <v>41787.5</v>
      </c>
      <c r="B84" s="14">
        <v>34.78</v>
      </c>
      <c r="C84" s="15" t="s">
        <v>107</v>
      </c>
      <c r="D84" s="16" t="s">
        <v>61</v>
      </c>
      <c r="E84" s="15" t="s">
        <v>108</v>
      </c>
      <c r="F84" s="2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9"/>
      <c r="CE84" s="18"/>
      <c r="CF84" s="21"/>
      <c r="CG84" s="18"/>
      <c r="CH84" s="18"/>
      <c r="CI84" s="18"/>
      <c r="CJ84" s="18"/>
      <c r="CK84" s="18"/>
      <c r="CL84" s="18"/>
      <c r="CM84" s="19"/>
      <c r="CN84" s="18"/>
      <c r="CO84" s="18"/>
      <c r="CP84" s="19"/>
      <c r="CQ84" s="22"/>
      <c r="CR84" s="22"/>
      <c r="CS84" s="20"/>
      <c r="CT84" s="18"/>
      <c r="CU84" s="21"/>
      <c r="CV84" s="18"/>
      <c r="CW84" s="21"/>
      <c r="CX84" s="21"/>
      <c r="CY84" s="21"/>
      <c r="CZ84" s="21"/>
      <c r="DA84" s="21"/>
      <c r="DB84" s="18"/>
      <c r="DC84" s="18"/>
      <c r="DD84" s="18"/>
      <c r="DE84" s="18"/>
      <c r="DF84" s="21"/>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23"/>
      <c r="EH84" s="18"/>
      <c r="EI84" s="18"/>
      <c r="EJ84" s="18"/>
      <c r="EK84" s="18"/>
      <c r="EL84" s="18"/>
      <c r="EM84" s="18"/>
      <c r="EN84" s="18"/>
      <c r="EO84" s="18"/>
      <c r="EP84" s="18"/>
    </row>
    <row r="85" spans="1:146" ht="25.5">
      <c r="A85" s="13">
        <v>41788.5</v>
      </c>
      <c r="B85" s="14">
        <v>244.66</v>
      </c>
      <c r="C85" s="15" t="s">
        <v>109</v>
      </c>
      <c r="D85" s="16" t="s">
        <v>61</v>
      </c>
      <c r="E85" s="15" t="s">
        <v>108</v>
      </c>
      <c r="F85" s="2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9"/>
      <c r="CE85" s="18"/>
      <c r="CF85" s="21"/>
      <c r="CG85" s="18"/>
      <c r="CH85" s="18"/>
      <c r="CI85" s="18"/>
      <c r="CJ85" s="18"/>
      <c r="CK85" s="18"/>
      <c r="CL85" s="18"/>
      <c r="CM85" s="19"/>
      <c r="CN85" s="18"/>
      <c r="CO85" s="18"/>
      <c r="CP85" s="19"/>
      <c r="CQ85" s="22"/>
      <c r="CR85" s="22"/>
      <c r="CS85" s="20"/>
      <c r="CT85" s="18"/>
      <c r="CU85" s="21"/>
      <c r="CV85" s="18"/>
      <c r="CW85" s="21"/>
      <c r="CX85" s="21"/>
      <c r="CY85" s="21"/>
      <c r="CZ85" s="21"/>
      <c r="DA85" s="21"/>
      <c r="DB85" s="18"/>
      <c r="DC85" s="18"/>
      <c r="DD85" s="18"/>
      <c r="DE85" s="18"/>
      <c r="DF85" s="21"/>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23"/>
      <c r="EH85" s="18"/>
      <c r="EI85" s="18"/>
      <c r="EJ85" s="18"/>
      <c r="EK85" s="18"/>
      <c r="EL85" s="18"/>
      <c r="EM85" s="18"/>
      <c r="EN85" s="18"/>
      <c r="EO85" s="18"/>
      <c r="EP85" s="18"/>
    </row>
    <row r="86" spans="1:146" s="73" customFormat="1" ht="25.5">
      <c r="A86" s="56">
        <v>41822.5</v>
      </c>
      <c r="B86" s="57">
        <v>183.55</v>
      </c>
      <c r="C86" s="58" t="s">
        <v>110</v>
      </c>
      <c r="D86" s="93" t="s">
        <v>61</v>
      </c>
      <c r="E86" s="58" t="s">
        <v>111</v>
      </c>
      <c r="F86" s="60"/>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5"/>
      <c r="CE86" s="74"/>
      <c r="CF86" s="77"/>
      <c r="CG86" s="74"/>
      <c r="CH86" s="74"/>
      <c r="CI86" s="74"/>
      <c r="CJ86" s="74"/>
      <c r="CK86" s="74"/>
      <c r="CL86" s="74"/>
      <c r="CM86" s="75"/>
      <c r="CN86" s="74"/>
      <c r="CO86" s="74"/>
      <c r="CP86" s="75"/>
      <c r="CQ86" s="78"/>
      <c r="CR86" s="78"/>
      <c r="CS86" s="76"/>
      <c r="CT86" s="74"/>
      <c r="CU86" s="77"/>
      <c r="CV86" s="74"/>
      <c r="CW86" s="77"/>
      <c r="CX86" s="77"/>
      <c r="CY86" s="77"/>
      <c r="CZ86" s="77"/>
      <c r="DA86" s="77"/>
      <c r="DB86" s="74"/>
      <c r="DC86" s="74"/>
      <c r="DD86" s="74"/>
      <c r="DE86" s="74"/>
      <c r="DF86" s="77"/>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9"/>
      <c r="EH86" s="74"/>
      <c r="EI86" s="74"/>
      <c r="EJ86" s="74"/>
      <c r="EK86" s="74"/>
      <c r="EL86" s="74"/>
      <c r="EM86" s="74"/>
      <c r="EN86" s="74"/>
      <c r="EO86" s="74"/>
      <c r="EP86" s="74"/>
    </row>
    <row r="87" spans="1:146" s="98" customFormat="1" ht="38.25">
      <c r="A87" s="94" t="s">
        <v>112</v>
      </c>
      <c r="B87" s="95">
        <v>790.8699999999999</v>
      </c>
      <c r="C87" s="96"/>
      <c r="D87" s="97"/>
      <c r="E87" s="96"/>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100"/>
      <c r="CE87" s="99"/>
      <c r="CF87" s="101"/>
      <c r="CG87" s="99"/>
      <c r="CH87" s="99"/>
      <c r="CI87" s="99"/>
      <c r="CJ87" s="99"/>
      <c r="CK87" s="99"/>
      <c r="CL87" s="99"/>
      <c r="CM87" s="100"/>
      <c r="CN87" s="99"/>
      <c r="CO87" s="99"/>
      <c r="CP87" s="100"/>
      <c r="CQ87" s="102"/>
      <c r="CR87" s="102"/>
      <c r="CS87" s="103"/>
      <c r="CT87" s="99"/>
      <c r="CU87" s="101"/>
      <c r="CV87" s="99"/>
      <c r="CW87" s="101"/>
      <c r="CX87" s="101"/>
      <c r="CY87" s="101"/>
      <c r="CZ87" s="101"/>
      <c r="DA87" s="101"/>
      <c r="DB87" s="99"/>
      <c r="DC87" s="99"/>
      <c r="DD87" s="99"/>
      <c r="DE87" s="99"/>
      <c r="DF87" s="101"/>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104"/>
      <c r="EH87" s="99"/>
      <c r="EI87" s="99"/>
      <c r="EJ87" s="99"/>
      <c r="EK87" s="99"/>
      <c r="EL87" s="99"/>
      <c r="EM87" s="99"/>
      <c r="EN87" s="99"/>
      <c r="EO87" s="99"/>
      <c r="EP87" s="99"/>
    </row>
    <row r="88" spans="1:146" s="73" customFormat="1" ht="12.75">
      <c r="A88" s="56"/>
      <c r="B88" s="57"/>
      <c r="C88" s="58"/>
      <c r="D88" s="93"/>
      <c r="E88" s="58"/>
      <c r="F88" s="105"/>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5"/>
      <c r="CE88" s="74"/>
      <c r="CF88" s="77"/>
      <c r="CG88" s="74"/>
      <c r="CH88" s="74"/>
      <c r="CI88" s="74"/>
      <c r="CJ88" s="74"/>
      <c r="CK88" s="74"/>
      <c r="CL88" s="74"/>
      <c r="CM88" s="75"/>
      <c r="CN88" s="74"/>
      <c r="CO88" s="74"/>
      <c r="CP88" s="75"/>
      <c r="CQ88" s="78"/>
      <c r="CR88" s="78"/>
      <c r="CS88" s="76"/>
      <c r="CT88" s="74"/>
      <c r="CU88" s="77"/>
      <c r="CV88" s="74"/>
      <c r="CW88" s="77"/>
      <c r="CX88" s="77"/>
      <c r="CY88" s="77"/>
      <c r="CZ88" s="77"/>
      <c r="DA88" s="77"/>
      <c r="DB88" s="74"/>
      <c r="DC88" s="74"/>
      <c r="DD88" s="74"/>
      <c r="DE88" s="74"/>
      <c r="DF88" s="77"/>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9"/>
      <c r="EH88" s="74"/>
      <c r="EI88" s="74"/>
      <c r="EJ88" s="74"/>
      <c r="EK88" s="74"/>
      <c r="EL88" s="74"/>
      <c r="EM88" s="74"/>
      <c r="EN88" s="74"/>
      <c r="EO88" s="74"/>
      <c r="EP88" s="74"/>
    </row>
    <row r="89" spans="1:146" s="98" customFormat="1" ht="25.5">
      <c r="A89" s="94" t="s">
        <v>113</v>
      </c>
      <c r="B89" s="106">
        <v>8547.29</v>
      </c>
      <c r="C89" s="96"/>
      <c r="D89" s="97"/>
      <c r="E89" s="96"/>
      <c r="F89" s="107"/>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100"/>
      <c r="CE89" s="99"/>
      <c r="CF89" s="101"/>
      <c r="CG89" s="99"/>
      <c r="CH89" s="99"/>
      <c r="CI89" s="99"/>
      <c r="CJ89" s="99"/>
      <c r="CK89" s="99"/>
      <c r="CL89" s="99"/>
      <c r="CM89" s="100"/>
      <c r="CN89" s="99"/>
      <c r="CO89" s="99"/>
      <c r="CP89" s="100"/>
      <c r="CQ89" s="102"/>
      <c r="CR89" s="102"/>
      <c r="CS89" s="103"/>
      <c r="CT89" s="99"/>
      <c r="CU89" s="101"/>
      <c r="CV89" s="99"/>
      <c r="CW89" s="101"/>
      <c r="CX89" s="101"/>
      <c r="CY89" s="101"/>
      <c r="CZ89" s="101"/>
      <c r="DA89" s="101"/>
      <c r="DB89" s="99"/>
      <c r="DC89" s="99"/>
      <c r="DD89" s="99"/>
      <c r="DE89" s="99"/>
      <c r="DF89" s="101"/>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104"/>
      <c r="EH89" s="99"/>
      <c r="EI89" s="99"/>
      <c r="EJ89" s="99"/>
      <c r="EK89" s="99"/>
      <c r="EL89" s="99"/>
      <c r="EM89" s="99"/>
      <c r="EN89" s="99"/>
      <c r="EO89" s="99"/>
      <c r="EP89" s="99"/>
    </row>
    <row r="90" spans="1:146" s="112" customFormat="1" ht="12.75">
      <c r="A90" s="108"/>
      <c r="B90" s="109"/>
      <c r="C90" s="110"/>
      <c r="D90" s="111"/>
      <c r="E90" s="110"/>
      <c r="F90" s="107"/>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4"/>
      <c r="CE90" s="113"/>
      <c r="CF90" s="115"/>
      <c r="CG90" s="113"/>
      <c r="CH90" s="113"/>
      <c r="CI90" s="113"/>
      <c r="CJ90" s="113"/>
      <c r="CK90" s="113"/>
      <c r="CL90" s="113"/>
      <c r="CM90" s="114"/>
      <c r="CN90" s="113"/>
      <c r="CO90" s="113"/>
      <c r="CP90" s="114"/>
      <c r="CQ90" s="116"/>
      <c r="CR90" s="116"/>
      <c r="CS90" s="117"/>
      <c r="CT90" s="113"/>
      <c r="CU90" s="115"/>
      <c r="CV90" s="113"/>
      <c r="CW90" s="115"/>
      <c r="CX90" s="115"/>
      <c r="CY90" s="115"/>
      <c r="CZ90" s="115"/>
      <c r="DA90" s="115"/>
      <c r="DB90" s="113"/>
      <c r="DC90" s="113"/>
      <c r="DD90" s="113"/>
      <c r="DE90" s="113"/>
      <c r="DF90" s="115"/>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8"/>
      <c r="EH90" s="113"/>
      <c r="EI90" s="113"/>
      <c r="EJ90" s="113"/>
      <c r="EK90" s="113"/>
      <c r="EL90" s="113"/>
      <c r="EM90" s="113"/>
      <c r="EN90" s="113"/>
      <c r="EO90" s="113"/>
      <c r="EP90" s="113"/>
    </row>
    <row r="91" spans="1:6" s="6" customFormat="1" ht="12.75">
      <c r="A91" s="310" t="s">
        <v>114</v>
      </c>
      <c r="B91" s="310"/>
      <c r="C91" s="310"/>
      <c r="D91" s="310"/>
      <c r="E91" s="310"/>
      <c r="F91" s="5"/>
    </row>
    <row r="92" spans="1:6" s="6" customFormat="1" ht="25.5">
      <c r="A92" s="50" t="s">
        <v>3</v>
      </c>
      <c r="B92" s="50" t="s">
        <v>4</v>
      </c>
      <c r="C92" s="51" t="s">
        <v>5</v>
      </c>
      <c r="D92" s="51" t="s">
        <v>6</v>
      </c>
      <c r="E92" s="50" t="s">
        <v>7</v>
      </c>
      <c r="F92" s="5"/>
    </row>
    <row r="93" spans="1:6" ht="25.5">
      <c r="A93" s="13">
        <v>41585.5</v>
      </c>
      <c r="B93" s="14">
        <v>290</v>
      </c>
      <c r="C93" s="24" t="s">
        <v>115</v>
      </c>
      <c r="D93" s="24" t="s">
        <v>61</v>
      </c>
      <c r="E93" s="24" t="s">
        <v>116</v>
      </c>
      <c r="F93" s="27"/>
    </row>
    <row r="94" spans="1:6" ht="25.5">
      <c r="A94" s="13">
        <v>41585.5</v>
      </c>
      <c r="B94" s="14">
        <v>50</v>
      </c>
      <c r="C94" s="24" t="s">
        <v>115</v>
      </c>
      <c r="D94" s="24" t="s">
        <v>117</v>
      </c>
      <c r="E94" s="24" t="s">
        <v>116</v>
      </c>
      <c r="F94" s="80"/>
    </row>
    <row r="95" spans="1:6" ht="25.5">
      <c r="A95" s="13">
        <v>41585.5</v>
      </c>
      <c r="B95" s="14">
        <v>335.62</v>
      </c>
      <c r="C95" s="24" t="s">
        <v>115</v>
      </c>
      <c r="D95" s="24" t="s">
        <v>56</v>
      </c>
      <c r="E95" s="24" t="s">
        <v>118</v>
      </c>
      <c r="F95" s="27"/>
    </row>
    <row r="96" spans="1:6" ht="25.5">
      <c r="A96" s="13">
        <v>41585.5</v>
      </c>
      <c r="B96" s="14">
        <v>9728.68</v>
      </c>
      <c r="C96" s="24" t="s">
        <v>115</v>
      </c>
      <c r="D96" s="24" t="s">
        <v>119</v>
      </c>
      <c r="E96" s="24" t="s">
        <v>116</v>
      </c>
      <c r="F96" s="27"/>
    </row>
    <row r="97" spans="1:6" ht="25.5">
      <c r="A97" s="13">
        <v>41585.5</v>
      </c>
      <c r="B97" s="14">
        <v>2793.8</v>
      </c>
      <c r="C97" s="24" t="s">
        <v>115</v>
      </c>
      <c r="D97" s="24" t="s">
        <v>119</v>
      </c>
      <c r="E97" s="24" t="s">
        <v>116</v>
      </c>
      <c r="F97" s="27"/>
    </row>
    <row r="98" spans="1:6" ht="25.5">
      <c r="A98" s="13">
        <v>41596.5</v>
      </c>
      <c r="B98" s="14">
        <v>679.47</v>
      </c>
      <c r="C98" s="24" t="s">
        <v>120</v>
      </c>
      <c r="D98" s="24" t="s">
        <v>121</v>
      </c>
      <c r="E98" s="24" t="s">
        <v>116</v>
      </c>
      <c r="F98" s="27"/>
    </row>
    <row r="99" spans="1:6" ht="25.5">
      <c r="A99" s="13">
        <v>41596.5</v>
      </c>
      <c r="B99" s="14">
        <v>131.98</v>
      </c>
      <c r="C99" s="24" t="s">
        <v>122</v>
      </c>
      <c r="D99" s="24" t="s">
        <v>121</v>
      </c>
      <c r="E99" s="24" t="s">
        <v>116</v>
      </c>
      <c r="F99" s="27"/>
    </row>
    <row r="100" spans="1:6" ht="25.5">
      <c r="A100" s="13">
        <v>41612.5</v>
      </c>
      <c r="B100" s="14">
        <v>1595.32</v>
      </c>
      <c r="C100" s="24" t="s">
        <v>115</v>
      </c>
      <c r="D100" s="24" t="s">
        <v>56</v>
      </c>
      <c r="E100" s="24" t="s">
        <v>123</v>
      </c>
      <c r="F100" s="27"/>
    </row>
    <row r="101" spans="1:6" ht="25.5">
      <c r="A101" s="13">
        <v>41639.5</v>
      </c>
      <c r="B101" s="14">
        <v>78.5</v>
      </c>
      <c r="C101" s="24" t="s">
        <v>124</v>
      </c>
      <c r="D101" s="24" t="s">
        <v>121</v>
      </c>
      <c r="E101" s="24" t="s">
        <v>116</v>
      </c>
      <c r="F101" s="27"/>
    </row>
    <row r="102" spans="1:6" ht="25.5">
      <c r="A102" s="13">
        <v>41645.5</v>
      </c>
      <c r="B102" s="14">
        <v>110</v>
      </c>
      <c r="C102" s="24" t="s">
        <v>125</v>
      </c>
      <c r="D102" s="24" t="s">
        <v>61</v>
      </c>
      <c r="E102" s="24" t="s">
        <v>126</v>
      </c>
      <c r="F102" s="27"/>
    </row>
    <row r="103" spans="1:6" ht="25.5">
      <c r="A103" s="13">
        <v>41645.5</v>
      </c>
      <c r="B103" s="14">
        <v>2054.38</v>
      </c>
      <c r="C103" s="24" t="s">
        <v>125</v>
      </c>
      <c r="D103" s="24" t="s">
        <v>119</v>
      </c>
      <c r="E103" s="24" t="s">
        <v>126</v>
      </c>
      <c r="F103" s="27"/>
    </row>
    <row r="104" spans="1:6" s="61" customFormat="1" ht="25.5">
      <c r="A104" s="56">
        <v>41704.5</v>
      </c>
      <c r="B104" s="57">
        <v>25</v>
      </c>
      <c r="C104" s="24" t="s">
        <v>125</v>
      </c>
      <c r="D104" s="119" t="s">
        <v>61</v>
      </c>
      <c r="E104" s="119" t="s">
        <v>126</v>
      </c>
      <c r="F104" s="60"/>
    </row>
    <row r="105" spans="1:6" s="61" customFormat="1" ht="25.5">
      <c r="A105" s="56">
        <v>41704.5</v>
      </c>
      <c r="B105" s="57">
        <v>50</v>
      </c>
      <c r="C105" s="24" t="s">
        <v>125</v>
      </c>
      <c r="D105" s="119" t="s">
        <v>61</v>
      </c>
      <c r="E105" s="119" t="s">
        <v>126</v>
      </c>
      <c r="F105" s="60"/>
    </row>
    <row r="106" spans="1:5" s="6" customFormat="1" ht="38.25">
      <c r="A106" s="120" t="s">
        <v>127</v>
      </c>
      <c r="B106" s="83">
        <v>17922.75</v>
      </c>
      <c r="C106" s="84"/>
      <c r="D106" s="121"/>
      <c r="E106" s="121"/>
    </row>
    <row r="107" spans="1:6" ht="12.75">
      <c r="A107" s="13"/>
      <c r="B107" s="14"/>
      <c r="C107" s="24"/>
      <c r="D107" s="24"/>
      <c r="E107" s="24"/>
      <c r="F107" s="17"/>
    </row>
    <row r="108" spans="1:6" ht="12.75">
      <c r="A108" s="317" t="s">
        <v>128</v>
      </c>
      <c r="B108" s="317"/>
      <c r="C108" s="317"/>
      <c r="D108" s="317"/>
      <c r="E108" s="317"/>
      <c r="F108" s="17"/>
    </row>
    <row r="109" spans="1:6" s="6" customFormat="1" ht="25.5">
      <c r="A109" s="50" t="s">
        <v>3</v>
      </c>
      <c r="B109" s="50" t="s">
        <v>4</v>
      </c>
      <c r="C109" s="51" t="s">
        <v>5</v>
      </c>
      <c r="D109" s="51" t="s">
        <v>6</v>
      </c>
      <c r="E109" s="50" t="s">
        <v>7</v>
      </c>
      <c r="F109" s="5"/>
    </row>
    <row r="110" spans="1:6" ht="12.75">
      <c r="A110" s="13">
        <v>41822.5</v>
      </c>
      <c r="B110" s="14">
        <v>34.84</v>
      </c>
      <c r="C110" s="24" t="s">
        <v>129</v>
      </c>
      <c r="D110" s="24" t="s">
        <v>61</v>
      </c>
      <c r="E110" s="24" t="s">
        <v>126</v>
      </c>
      <c r="F110" s="122"/>
    </row>
    <row r="111" spans="1:6" ht="25.5">
      <c r="A111" s="13">
        <v>41822.5</v>
      </c>
      <c r="B111" s="14">
        <v>147.28</v>
      </c>
      <c r="C111" s="24" t="s">
        <v>115</v>
      </c>
      <c r="D111" s="24" t="s">
        <v>56</v>
      </c>
      <c r="E111" s="24" t="s">
        <v>123</v>
      </c>
      <c r="F111" s="17"/>
    </row>
    <row r="112" spans="1:6" s="6" customFormat="1" ht="38.25">
      <c r="A112" s="86" t="s">
        <v>130</v>
      </c>
      <c r="B112" s="123">
        <v>182.12</v>
      </c>
      <c r="C112" s="124"/>
      <c r="D112" s="86"/>
      <c r="E112" s="86"/>
      <c r="F112" s="37"/>
    </row>
    <row r="113" spans="1:6" ht="12.75">
      <c r="A113" s="125"/>
      <c r="B113" s="125"/>
      <c r="C113" s="24"/>
      <c r="D113" s="24"/>
      <c r="E113" s="24"/>
      <c r="F113" s="7"/>
    </row>
    <row r="114" spans="1:6" s="6" customFormat="1" ht="38.25">
      <c r="A114" s="121" t="s">
        <v>131</v>
      </c>
      <c r="B114" s="126">
        <v>18104.87</v>
      </c>
      <c r="C114" s="84"/>
      <c r="D114" s="121"/>
      <c r="E114" s="121"/>
      <c r="F114" s="11"/>
    </row>
    <row r="115" spans="1:6" s="6" customFormat="1" ht="12.75">
      <c r="A115" s="36"/>
      <c r="B115" s="34"/>
      <c r="C115" s="127"/>
      <c r="D115" s="36"/>
      <c r="E115" s="36"/>
      <c r="F115" s="11"/>
    </row>
    <row r="116" spans="1:6" s="6" customFormat="1" ht="12.75">
      <c r="A116" s="128" t="s">
        <v>132</v>
      </c>
      <c r="B116" s="129">
        <v>26652.16</v>
      </c>
      <c r="C116" s="130"/>
      <c r="D116" s="128"/>
      <c r="E116" s="128"/>
      <c r="F116" s="11"/>
    </row>
    <row r="117" spans="1:6" s="37" customFormat="1" ht="12.75">
      <c r="A117" s="48"/>
      <c r="B117" s="46"/>
      <c r="C117" s="47"/>
      <c r="D117" s="48"/>
      <c r="E117" s="48"/>
      <c r="F117" s="11"/>
    </row>
    <row r="118" spans="1:6" s="6" customFormat="1" ht="12.75">
      <c r="A118" s="131"/>
      <c r="B118" s="46"/>
      <c r="C118" s="11"/>
      <c r="D118" s="48"/>
      <c r="E118" s="48"/>
      <c r="F118" s="11"/>
    </row>
    <row r="119" spans="1:6" s="6" customFormat="1" ht="12.75">
      <c r="A119" s="318" t="s">
        <v>133</v>
      </c>
      <c r="B119" s="319"/>
      <c r="C119" s="319"/>
      <c r="D119" s="319"/>
      <c r="E119" s="320"/>
      <c r="F119" s="132"/>
    </row>
    <row r="120" spans="1:6" s="6" customFormat="1" ht="25.5">
      <c r="A120" s="133" t="s">
        <v>134</v>
      </c>
      <c r="B120" s="290" t="s">
        <v>4</v>
      </c>
      <c r="C120" s="134" t="s">
        <v>5</v>
      </c>
      <c r="D120" s="134" t="s">
        <v>6</v>
      </c>
      <c r="E120" s="133" t="s">
        <v>7</v>
      </c>
      <c r="F120" s="48"/>
    </row>
    <row r="121" spans="1:6" ht="12.75">
      <c r="A121" s="13"/>
      <c r="B121" s="178" t="s">
        <v>338</v>
      </c>
      <c r="C121" s="24"/>
      <c r="D121" s="24"/>
      <c r="E121" s="24"/>
      <c r="F121" s="135"/>
    </row>
    <row r="122" spans="1:6" ht="12.75">
      <c r="A122" s="13"/>
      <c r="B122" s="14"/>
      <c r="C122" s="24"/>
      <c r="D122" s="24"/>
      <c r="E122" s="24"/>
      <c r="F122" s="135"/>
    </row>
    <row r="123" spans="1:6" ht="12.75">
      <c r="A123" s="13"/>
      <c r="B123" s="14"/>
      <c r="C123" s="24"/>
      <c r="D123" s="24"/>
      <c r="E123" s="24"/>
      <c r="F123" s="135"/>
    </row>
    <row r="124" spans="1:6" s="6" customFormat="1" ht="12.75">
      <c r="A124" s="136" t="s">
        <v>135</v>
      </c>
      <c r="B124" s="137">
        <v>0</v>
      </c>
      <c r="C124" s="138"/>
      <c r="D124" s="138"/>
      <c r="E124" s="138"/>
      <c r="F124" s="48"/>
    </row>
    <row r="125" spans="1:6" s="37" customFormat="1" ht="12.75">
      <c r="A125" s="131"/>
      <c r="B125" s="46"/>
      <c r="C125" s="48"/>
      <c r="D125" s="48"/>
      <c r="E125" s="48"/>
      <c r="F125" s="48"/>
    </row>
    <row r="127" spans="1:5" s="139" customFormat="1" ht="12.75">
      <c r="A127" s="298" t="s">
        <v>136</v>
      </c>
      <c r="B127" s="299"/>
      <c r="C127" s="299"/>
      <c r="D127" s="299"/>
      <c r="E127" s="300"/>
    </row>
    <row r="128" spans="1:5" s="139" customFormat="1" ht="12.75">
      <c r="A128" s="301" t="s">
        <v>137</v>
      </c>
      <c r="B128" s="302"/>
      <c r="C128" s="302"/>
      <c r="D128" s="302"/>
      <c r="E128" s="303"/>
    </row>
    <row r="129" spans="1:5" s="139" customFormat="1" ht="12.75">
      <c r="A129" s="291" t="s">
        <v>138</v>
      </c>
      <c r="B129" s="292"/>
      <c r="C129" s="292"/>
      <c r="D129" s="292"/>
      <c r="E129" s="293"/>
    </row>
    <row r="130" spans="1:5" s="139" customFormat="1" ht="25.5">
      <c r="A130" s="140" t="s">
        <v>3</v>
      </c>
      <c r="B130" s="278" t="s">
        <v>139</v>
      </c>
      <c r="C130" s="141" t="s">
        <v>140</v>
      </c>
      <c r="D130" s="142" t="s">
        <v>141</v>
      </c>
      <c r="E130" s="141"/>
    </row>
    <row r="131" spans="1:5" s="139" customFormat="1" ht="12.75">
      <c r="A131" s="143">
        <v>41745</v>
      </c>
      <c r="B131" s="144">
        <v>65</v>
      </c>
      <c r="C131" s="145" t="s">
        <v>142</v>
      </c>
      <c r="D131" s="146" t="s">
        <v>143</v>
      </c>
      <c r="E131" s="145"/>
    </row>
    <row r="132" spans="1:5" s="139" customFormat="1" ht="25.5">
      <c r="A132" s="143">
        <v>41745</v>
      </c>
      <c r="B132" s="144">
        <v>150</v>
      </c>
      <c r="C132" s="145" t="s">
        <v>144</v>
      </c>
      <c r="D132" s="146" t="s">
        <v>145</v>
      </c>
      <c r="E132" s="145"/>
    </row>
    <row r="133" spans="1:5" s="139" customFormat="1" ht="25.5">
      <c r="A133" s="143">
        <v>41804</v>
      </c>
      <c r="B133" s="147"/>
      <c r="C133" s="145" t="s">
        <v>146</v>
      </c>
      <c r="D133" s="146" t="s">
        <v>147</v>
      </c>
      <c r="E133" s="145"/>
    </row>
    <row r="134" spans="1:5" s="139" customFormat="1" ht="25.5">
      <c r="A134" s="143">
        <v>41807</v>
      </c>
      <c r="B134" s="144">
        <v>120</v>
      </c>
      <c r="C134" s="145" t="s">
        <v>148</v>
      </c>
      <c r="D134" s="145" t="s">
        <v>149</v>
      </c>
      <c r="E134" s="145"/>
    </row>
    <row r="135" spans="1:5" s="139" customFormat="1" ht="38.25">
      <c r="A135" s="148">
        <v>41810</v>
      </c>
      <c r="B135" s="149">
        <v>100</v>
      </c>
      <c r="C135" s="150" t="s">
        <v>150</v>
      </c>
      <c r="D135" s="151" t="s">
        <v>151</v>
      </c>
      <c r="E135" s="150"/>
    </row>
    <row r="136" spans="1:5" s="139" customFormat="1" ht="12.75">
      <c r="A136" s="148"/>
      <c r="B136" s="150"/>
      <c r="C136" s="150"/>
      <c r="D136" s="151"/>
      <c r="E136" s="150"/>
    </row>
    <row r="137" spans="1:147" s="153" customFormat="1" ht="14.25">
      <c r="A137" s="291" t="s">
        <v>152</v>
      </c>
      <c r="B137" s="292"/>
      <c r="C137" s="292"/>
      <c r="D137" s="292"/>
      <c r="E137" s="293"/>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c r="CM137" s="152"/>
      <c r="CN137" s="152"/>
      <c r="CO137" s="152"/>
      <c r="CP137" s="152"/>
      <c r="CQ137" s="152"/>
      <c r="CR137" s="152"/>
      <c r="CS137" s="152"/>
      <c r="CT137" s="152"/>
      <c r="CU137" s="152"/>
      <c r="CV137" s="152"/>
      <c r="CW137" s="152"/>
      <c r="CX137" s="152"/>
      <c r="CY137" s="152"/>
      <c r="CZ137" s="152"/>
      <c r="DA137" s="152"/>
      <c r="DB137" s="152"/>
      <c r="DC137" s="152"/>
      <c r="DD137" s="152"/>
      <c r="DE137" s="152"/>
      <c r="DF137" s="152"/>
      <c r="DG137" s="152"/>
      <c r="DH137" s="152"/>
      <c r="DI137" s="152"/>
      <c r="DJ137" s="152"/>
      <c r="DK137" s="152"/>
      <c r="DL137" s="152"/>
      <c r="DM137" s="152"/>
      <c r="DN137" s="152"/>
      <c r="DO137" s="152"/>
      <c r="DP137" s="152"/>
      <c r="DQ137" s="152"/>
      <c r="DR137" s="152"/>
      <c r="DS137" s="152"/>
      <c r="DT137" s="152"/>
      <c r="DU137" s="152"/>
      <c r="DV137" s="152"/>
      <c r="DW137" s="152"/>
      <c r="DX137" s="152"/>
      <c r="DY137" s="152"/>
      <c r="DZ137" s="152"/>
      <c r="EA137" s="152"/>
      <c r="EB137" s="152"/>
      <c r="EC137" s="152"/>
      <c r="ED137" s="152"/>
      <c r="EE137" s="152"/>
      <c r="EF137" s="152"/>
      <c r="EG137" s="152"/>
      <c r="EH137" s="152"/>
      <c r="EI137" s="152"/>
      <c r="EJ137" s="152"/>
      <c r="EK137" s="152"/>
      <c r="EL137" s="152"/>
      <c r="EM137" s="152"/>
      <c r="EN137" s="152"/>
      <c r="EO137" s="152"/>
      <c r="EP137" s="152"/>
      <c r="EQ137" s="152"/>
    </row>
    <row r="138" spans="1:5" s="139" customFormat="1" ht="25.5">
      <c r="A138" s="140" t="s">
        <v>3</v>
      </c>
      <c r="B138" s="278" t="s">
        <v>153</v>
      </c>
      <c r="C138" s="141" t="s">
        <v>154</v>
      </c>
      <c r="D138" s="142" t="s">
        <v>141</v>
      </c>
      <c r="E138" s="141"/>
    </row>
    <row r="139" spans="1:6" s="154" customFormat="1" ht="12.75">
      <c r="A139" s="13">
        <v>41466.5</v>
      </c>
      <c r="B139" s="14">
        <v>68</v>
      </c>
      <c r="C139" s="24" t="s">
        <v>155</v>
      </c>
      <c r="D139" s="24" t="s">
        <v>156</v>
      </c>
      <c r="E139" s="24" t="s">
        <v>10</v>
      </c>
      <c r="F139" s="135"/>
    </row>
    <row r="140" spans="1:6" s="154" customFormat="1" ht="12.75">
      <c r="A140" s="13">
        <v>41474.5</v>
      </c>
      <c r="B140" s="14">
        <v>46.04</v>
      </c>
      <c r="C140" s="24" t="s">
        <v>157</v>
      </c>
      <c r="D140" s="24" t="s">
        <v>156</v>
      </c>
      <c r="E140" s="24" t="s">
        <v>10</v>
      </c>
      <c r="F140" s="135"/>
    </row>
    <row r="141" spans="1:6" s="154" customFormat="1" ht="12.75">
      <c r="A141" s="13">
        <v>41628.5</v>
      </c>
      <c r="B141" s="14">
        <v>26.04</v>
      </c>
      <c r="C141" s="24" t="s">
        <v>157</v>
      </c>
      <c r="D141" s="24" t="s">
        <v>156</v>
      </c>
      <c r="E141" s="24" t="s">
        <v>10</v>
      </c>
      <c r="F141" s="135"/>
    </row>
    <row r="142" spans="1:5" s="139" customFormat="1" ht="12.75">
      <c r="A142" s="143"/>
      <c r="B142" s="155"/>
      <c r="C142" s="145"/>
      <c r="D142" s="156"/>
      <c r="E142" s="155"/>
    </row>
    <row r="143" spans="1:5" s="139" customFormat="1" ht="12.75">
      <c r="A143" s="140" t="s">
        <v>158</v>
      </c>
      <c r="B143" s="157">
        <v>575.0799999999999</v>
      </c>
      <c r="C143" s="141"/>
      <c r="D143" s="141"/>
      <c r="E143" s="141"/>
    </row>
    <row r="144" spans="1:143" s="139" customFormat="1" ht="12.75">
      <c r="A144" s="158"/>
      <c r="B144" s="159"/>
      <c r="C144" s="160"/>
      <c r="D144" s="161"/>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3"/>
      <c r="BY144" s="158"/>
      <c r="BZ144" s="158"/>
      <c r="CA144" s="162"/>
      <c r="CB144" s="159"/>
      <c r="CC144" s="162"/>
      <c r="CD144" s="162"/>
      <c r="CE144" s="162"/>
      <c r="CF144" s="162"/>
      <c r="CG144" s="162"/>
      <c r="CH144" s="162"/>
      <c r="CI144" s="163"/>
      <c r="CJ144" s="162"/>
      <c r="CK144" s="162"/>
      <c r="CL144" s="163"/>
      <c r="CM144" s="164"/>
      <c r="CN144" s="164"/>
      <c r="CO144" s="158"/>
      <c r="CP144" s="162"/>
      <c r="CQ144" s="159"/>
      <c r="CR144" s="162"/>
      <c r="CS144" s="159"/>
      <c r="CT144" s="159"/>
      <c r="CU144" s="159"/>
      <c r="CV144" s="159"/>
      <c r="CW144" s="159"/>
      <c r="CX144" s="162"/>
      <c r="CY144" s="162"/>
      <c r="CZ144" s="162"/>
      <c r="DA144" s="162"/>
      <c r="DB144" s="159"/>
      <c r="DC144" s="162"/>
      <c r="DD144" s="162"/>
      <c r="DE144" s="162"/>
      <c r="DF144" s="162"/>
      <c r="DG144" s="162"/>
      <c r="DH144" s="162"/>
      <c r="DI144" s="162"/>
      <c r="DJ144" s="162"/>
      <c r="DK144" s="162"/>
      <c r="DL144" s="162"/>
      <c r="DM144" s="162"/>
      <c r="DN144" s="162"/>
      <c r="DO144" s="162"/>
      <c r="DP144" s="162"/>
      <c r="DQ144" s="162"/>
      <c r="DR144" s="162"/>
      <c r="DS144" s="162"/>
      <c r="DT144" s="162"/>
      <c r="DU144" s="162"/>
      <c r="DV144" s="162"/>
      <c r="DW144" s="162"/>
      <c r="DX144" s="162"/>
      <c r="DY144" s="162"/>
      <c r="DZ144" s="162"/>
      <c r="EA144" s="162"/>
      <c r="EB144" s="162"/>
      <c r="EC144" s="165"/>
      <c r="ED144" s="162"/>
      <c r="EE144" s="162"/>
      <c r="EF144" s="162"/>
      <c r="EG144" s="162"/>
      <c r="EH144" s="162"/>
      <c r="EI144" s="162"/>
      <c r="EJ144" s="162"/>
      <c r="EK144" s="162"/>
      <c r="EL144" s="162"/>
      <c r="EM144" s="162"/>
    </row>
  </sheetData>
  <sheetProtection/>
  <mergeCells count="16">
    <mergeCell ref="A137:E137"/>
    <mergeCell ref="A1:E1"/>
    <mergeCell ref="A2:E2"/>
    <mergeCell ref="A3:E3"/>
    <mergeCell ref="A91:E91"/>
    <mergeCell ref="A108:E108"/>
    <mergeCell ref="A119:E119"/>
    <mergeCell ref="A127:E127"/>
    <mergeCell ref="A128:E128"/>
    <mergeCell ref="A129:E129"/>
    <mergeCell ref="A4:E4"/>
    <mergeCell ref="A5:E5"/>
    <mergeCell ref="A33:E33"/>
    <mergeCell ref="A44:E44"/>
    <mergeCell ref="A45:E45"/>
    <mergeCell ref="A80:E8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 Papa Museum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Mariska Kecskemeti-Zhu</dc:creator>
  <cp:keywords/>
  <dc:description/>
  <cp:lastModifiedBy>Ruth Hendry</cp:lastModifiedBy>
  <dcterms:created xsi:type="dcterms:W3CDTF">2014-08-11T23:38:46Z</dcterms:created>
  <dcterms:modified xsi:type="dcterms:W3CDTF">2015-10-06T21:28:21Z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y fmtid="{D5CDD505-2E9C-101B-9397-08002B2CF9AE}" pid="3" name="ContentTy">
    <vt:lpwstr>Document</vt:lpwstr>
  </property>
</Properties>
</file>